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D2 - Oprava věžičky" sheetId="1" r:id="rId1"/>
    <sheet name="Pokyny pro vyplnění" sheetId="2" r:id="rId2"/>
  </sheets>
  <externalReferences>
    <externalReference r:id="rId3"/>
  </externalReferences>
  <definedNames>
    <definedName name="_xlnm._FilterDatabase" localSheetId="0" hidden="1">'D2 - Oprava věžičky'!$C$85:$K$85</definedName>
    <definedName name="_xlnm.Print_Titles" localSheetId="0">'D2 - Oprava věžičky'!$85:$85</definedName>
    <definedName name="_xlnm.Print_Area" localSheetId="0">'D2 - Oprava věžičky'!$C$4:$J$36,'D2 - Oprava věžičky'!$C$42:$J$67,'D2 - Oprava věžičky'!$C$73:$K$145</definedName>
    <definedName name="_xlnm.Print_Area" localSheetId="1">'Pokyny pro vyplnění'!$B$2:$K$69,'Pokyny pro vyplnění'!$B$72:$K$116,'Pokyny pro vyplnění'!$B$119:$K$188,'Pokyny pro vyplnění'!$B$196:$K$216</definedName>
  </definedNames>
  <calcPr calcId="145621"/>
</workbook>
</file>

<file path=xl/calcChain.xml><?xml version="1.0" encoding="utf-8"?>
<calcChain xmlns="http://schemas.openxmlformats.org/spreadsheetml/2006/main">
  <c r="BK140" i="1" l="1"/>
  <c r="BI140" i="1"/>
  <c r="BH140" i="1"/>
  <c r="BG140" i="1"/>
  <c r="BF140" i="1"/>
  <c r="BE140" i="1"/>
  <c r="T140" i="1"/>
  <c r="R140" i="1"/>
  <c r="R139" i="1" s="1"/>
  <c r="P140" i="1"/>
  <c r="J140" i="1"/>
  <c r="BK139" i="1"/>
  <c r="T139" i="1"/>
  <c r="P139" i="1"/>
  <c r="J139" i="1"/>
  <c r="BK138" i="1"/>
  <c r="BI138" i="1"/>
  <c r="BH138" i="1"/>
  <c r="BG138" i="1"/>
  <c r="BF138" i="1"/>
  <c r="T138" i="1"/>
  <c r="R138" i="1"/>
  <c r="P138" i="1"/>
  <c r="J138" i="1"/>
  <c r="BE138" i="1" s="1"/>
  <c r="BK137" i="1"/>
  <c r="BK136" i="1" s="1"/>
  <c r="J136" i="1" s="1"/>
  <c r="J65" i="1" s="1"/>
  <c r="BI137" i="1"/>
  <c r="BH137" i="1"/>
  <c r="BG137" i="1"/>
  <c r="BF137" i="1"/>
  <c r="T137" i="1"/>
  <c r="T136" i="1" s="1"/>
  <c r="R137" i="1"/>
  <c r="P137" i="1"/>
  <c r="P136" i="1" s="1"/>
  <c r="J137" i="1"/>
  <c r="BE137" i="1" s="1"/>
  <c r="R136" i="1"/>
  <c r="BK135" i="1"/>
  <c r="BI135" i="1"/>
  <c r="BH135" i="1"/>
  <c r="BG135" i="1"/>
  <c r="BF135" i="1"/>
  <c r="BE135" i="1"/>
  <c r="T135" i="1"/>
  <c r="R135" i="1"/>
  <c r="P135" i="1"/>
  <c r="J135" i="1"/>
  <c r="BK127" i="1"/>
  <c r="BI127" i="1"/>
  <c r="BH127" i="1"/>
  <c r="BG127" i="1"/>
  <c r="BF127" i="1"/>
  <c r="T127" i="1"/>
  <c r="R127" i="1"/>
  <c r="P127" i="1"/>
  <c r="J127" i="1"/>
  <c r="BE127" i="1" s="1"/>
  <c r="BK124" i="1"/>
  <c r="BI124" i="1"/>
  <c r="BH124" i="1"/>
  <c r="BG124" i="1"/>
  <c r="BF124" i="1"/>
  <c r="BE124" i="1"/>
  <c r="T124" i="1"/>
  <c r="R124" i="1"/>
  <c r="P124" i="1"/>
  <c r="J124" i="1"/>
  <c r="BK120" i="1"/>
  <c r="BI120" i="1"/>
  <c r="BH120" i="1"/>
  <c r="BG120" i="1"/>
  <c r="BF120" i="1"/>
  <c r="T120" i="1"/>
  <c r="R120" i="1"/>
  <c r="P120" i="1"/>
  <c r="J120" i="1"/>
  <c r="BE120" i="1" s="1"/>
  <c r="BK117" i="1"/>
  <c r="BI117" i="1"/>
  <c r="BH117" i="1"/>
  <c r="BG117" i="1"/>
  <c r="BF117" i="1"/>
  <c r="T117" i="1"/>
  <c r="R117" i="1"/>
  <c r="R116" i="1" s="1"/>
  <c r="P117" i="1"/>
  <c r="J117" i="1"/>
  <c r="BE117" i="1" s="1"/>
  <c r="BK116" i="1"/>
  <c r="J116" i="1" s="1"/>
  <c r="J64" i="1" s="1"/>
  <c r="T116" i="1"/>
  <c r="P116" i="1"/>
  <c r="BK115" i="1"/>
  <c r="BI115" i="1"/>
  <c r="BH115" i="1"/>
  <c r="BG115" i="1"/>
  <c r="BF115" i="1"/>
  <c r="T115" i="1"/>
  <c r="T114" i="1" s="1"/>
  <c r="T113" i="1" s="1"/>
  <c r="R115" i="1"/>
  <c r="P115" i="1"/>
  <c r="P114" i="1" s="1"/>
  <c r="J115" i="1"/>
  <c r="BE115" i="1" s="1"/>
  <c r="BK114" i="1"/>
  <c r="BK113" i="1" s="1"/>
  <c r="J113" i="1" s="1"/>
  <c r="J62" i="1" s="1"/>
  <c r="R114" i="1"/>
  <c r="BK112" i="1"/>
  <c r="BI112" i="1"/>
  <c r="BH112" i="1"/>
  <c r="BG112" i="1"/>
  <c r="BF112" i="1"/>
  <c r="T112" i="1"/>
  <c r="R112" i="1"/>
  <c r="P112" i="1"/>
  <c r="J112" i="1"/>
  <c r="BE112" i="1" s="1"/>
  <c r="BK109" i="1"/>
  <c r="BI109" i="1"/>
  <c r="BH109" i="1"/>
  <c r="BG109" i="1"/>
  <c r="BF109" i="1"/>
  <c r="T109" i="1"/>
  <c r="R109" i="1"/>
  <c r="P109" i="1"/>
  <c r="J109" i="1"/>
  <c r="BE109" i="1" s="1"/>
  <c r="BK106" i="1"/>
  <c r="BI106" i="1"/>
  <c r="BH106" i="1"/>
  <c r="BG106" i="1"/>
  <c r="BF106" i="1"/>
  <c r="T106" i="1"/>
  <c r="R106" i="1"/>
  <c r="P106" i="1"/>
  <c r="J106" i="1"/>
  <c r="BE106" i="1" s="1"/>
  <c r="BK103" i="1"/>
  <c r="BI103" i="1"/>
  <c r="BH103" i="1"/>
  <c r="BG103" i="1"/>
  <c r="BF103" i="1"/>
  <c r="T103" i="1"/>
  <c r="R103" i="1"/>
  <c r="P103" i="1"/>
  <c r="J103" i="1"/>
  <c r="BE103" i="1" s="1"/>
  <c r="BK102" i="1"/>
  <c r="BK101" i="1" s="1"/>
  <c r="J101" i="1" s="1"/>
  <c r="J61" i="1" s="1"/>
  <c r="BI102" i="1"/>
  <c r="BH102" i="1"/>
  <c r="BG102" i="1"/>
  <c r="BF102" i="1"/>
  <c r="T102" i="1"/>
  <c r="T101" i="1" s="1"/>
  <c r="R102" i="1"/>
  <c r="R101" i="1" s="1"/>
  <c r="P102" i="1"/>
  <c r="P101" i="1" s="1"/>
  <c r="J102" i="1"/>
  <c r="BE102" i="1" s="1"/>
  <c r="BK100" i="1"/>
  <c r="BI100" i="1"/>
  <c r="BH100" i="1"/>
  <c r="BG100" i="1"/>
  <c r="BF100" i="1"/>
  <c r="T100" i="1"/>
  <c r="R100" i="1"/>
  <c r="P100" i="1"/>
  <c r="J100" i="1"/>
  <c r="BE100" i="1" s="1"/>
  <c r="BK96" i="1"/>
  <c r="BK95" i="1" s="1"/>
  <c r="J95" i="1" s="1"/>
  <c r="J60" i="1" s="1"/>
  <c r="BI96" i="1"/>
  <c r="BH96" i="1"/>
  <c r="BG96" i="1"/>
  <c r="BF96" i="1"/>
  <c r="BE96" i="1"/>
  <c r="T96" i="1"/>
  <c r="R96" i="1"/>
  <c r="R95" i="1" s="1"/>
  <c r="P96" i="1"/>
  <c r="J96" i="1"/>
  <c r="T95" i="1"/>
  <c r="P95" i="1"/>
  <c r="BK94" i="1"/>
  <c r="BI94" i="1"/>
  <c r="BH94" i="1"/>
  <c r="BG94" i="1"/>
  <c r="BF94" i="1"/>
  <c r="T94" i="1"/>
  <c r="T89" i="1" s="1"/>
  <c r="T88" i="1" s="1"/>
  <c r="T87" i="1" s="1"/>
  <c r="T86" i="1" s="1"/>
  <c r="R94" i="1"/>
  <c r="P94" i="1"/>
  <c r="J94" i="1"/>
  <c r="BE94" i="1" s="1"/>
  <c r="BK90" i="1"/>
  <c r="BK89" i="1" s="1"/>
  <c r="BI90" i="1"/>
  <c r="BH90" i="1"/>
  <c r="BG90" i="1"/>
  <c r="BF90" i="1"/>
  <c r="T90" i="1"/>
  <c r="R90" i="1"/>
  <c r="P90" i="1"/>
  <c r="P89" i="1" s="1"/>
  <c r="P88" i="1" s="1"/>
  <c r="J90" i="1"/>
  <c r="BE90" i="1" s="1"/>
  <c r="R89" i="1"/>
  <c r="J82" i="1"/>
  <c r="F82" i="1"/>
  <c r="F80" i="1"/>
  <c r="E78" i="1"/>
  <c r="J66" i="1"/>
  <c r="J51" i="1"/>
  <c r="F51" i="1"/>
  <c r="F49" i="1"/>
  <c r="E47" i="1"/>
  <c r="J18" i="1"/>
  <c r="E18" i="1"/>
  <c r="F83" i="1" s="1"/>
  <c r="J17" i="1"/>
  <c r="J12" i="1"/>
  <c r="J49" i="1" s="1"/>
  <c r="E7" i="1"/>
  <c r="E76" i="1" s="1"/>
  <c r="F52" i="1" l="1"/>
  <c r="F34" i="1"/>
  <c r="J31" i="1"/>
  <c r="F33" i="1"/>
  <c r="F31" i="1"/>
  <c r="F32" i="1"/>
  <c r="BK88" i="1"/>
  <c r="J89" i="1"/>
  <c r="J59" i="1" s="1"/>
  <c r="R88" i="1"/>
  <c r="R87" i="1" s="1"/>
  <c r="R86" i="1" s="1"/>
  <c r="R113" i="1"/>
  <c r="J30" i="1"/>
  <c r="F30" i="1"/>
  <c r="P87" i="1"/>
  <c r="P86" i="1" s="1"/>
  <c r="P113" i="1"/>
  <c r="E45" i="1"/>
  <c r="J114" i="1"/>
  <c r="J63" i="1" s="1"/>
  <c r="J80" i="1"/>
  <c r="J88" i="1" l="1"/>
  <c r="J58" i="1" s="1"/>
  <c r="BK87" i="1"/>
  <c r="BK86" i="1" l="1"/>
  <c r="J86" i="1" s="1"/>
  <c r="J87" i="1"/>
  <c r="J57" i="1" s="1"/>
  <c r="J56" i="1" l="1"/>
  <c r="J27" i="1"/>
  <c r="J36" i="1" s="1"/>
</calcChain>
</file>

<file path=xl/sharedStrings.xml><?xml version="1.0" encoding="utf-8"?>
<sst xmlns="http://schemas.openxmlformats.org/spreadsheetml/2006/main" count="1226" uniqueCount="391">
  <si>
    <t>List obsahuje:</t>
  </si>
  <si>
    <t>1) Krycí list soupisu</t>
  </si>
  <si>
    <t>2) Rekapitulace</t>
  </si>
  <si>
    <t>3) Soupis prací</t>
  </si>
  <si>
    <t>Zpět na list:</t>
  </si>
  <si>
    <t>Rekapitulace stavby</t>
  </si>
  <si>
    <t>{92c44cef-1a90-4419-ae22-74bf634582cc}</t>
  </si>
  <si>
    <t>2</t>
  </si>
  <si>
    <t>KRYCÍ LIST SOUPISU</t>
  </si>
  <si>
    <t>v ---  níže se nacházejí doplnkové a pomocné údaje k sestavám  --- v</t>
  </si>
  <si>
    <t>False</t>
  </si>
  <si>
    <t>Stavba:</t>
  </si>
  <si>
    <t>Objekt:</t>
  </si>
  <si>
    <t>D2 - Oprava věžičky</t>
  </si>
  <si>
    <t>KSO:</t>
  </si>
  <si>
    <t/>
  </si>
  <si>
    <t>CC-CZ:</t>
  </si>
  <si>
    <t>Místo:</t>
  </si>
  <si>
    <t>Podbořanský Rohozec</t>
  </si>
  <si>
    <t>Datum:</t>
  </si>
  <si>
    <t>Zadavatel:</t>
  </si>
  <si>
    <t>obec Podbořanský Rohozec</t>
  </si>
  <si>
    <t>DIČ:</t>
  </si>
  <si>
    <t>Uchazeč:</t>
  </si>
  <si>
    <t>IČ:</t>
  </si>
  <si>
    <t>Projektant:</t>
  </si>
  <si>
    <t>Ing. Zátko T.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</si>
  <si>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</si>
  <si>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</si>
  <si>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</si>
  <si>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</si>
  <si>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</si>
  <si>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</si>
  <si>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</si>
  <si>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</si>
  <si>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</si>
  <si>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</si>
  <si>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</si>
  <si>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</si>
  <si>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</si>
  <si>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</si>
  <si>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</si>
  <si>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</si>
  <si>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</si>
  <si>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</si>
  <si>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</si>
  <si>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S - STŘECHA + KROV</t>
  </si>
  <si>
    <t xml:space="preserve">    HSV - Práce a dodávky HSV</t>
  </si>
  <si>
    <t xml:space="preserve">      94 - Lešení a stavební výtahy</t>
  </si>
  <si>
    <t xml:space="preserve">      96 - Bourání konstrukcí</t>
  </si>
  <si>
    <t xml:space="preserve">      99 - Přesuny hmot a sutí</t>
  </si>
  <si>
    <t xml:space="preserve">    PSV - Práce a dodávky PSV</t>
  </si>
  <si>
    <t xml:space="preserve">      H - Hromosvod</t>
  </si>
  <si>
    <t xml:space="preserve">      762 - Konstrukce tesařské</t>
  </si>
  <si>
    <t xml:space="preserve">      764 - Konstrukce klempířské</t>
  </si>
  <si>
    <t xml:space="preserve">      783 - Dokončovací práce - nátěry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</si>
  <si>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</si>
  <si>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</si>
  <si>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</si>
  <si>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</si>
  <si>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</si>
  <si>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</si>
  <si>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</si>
  <si>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</si>
  <si>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</si>
  <si>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</si>
  <si>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</si>
  <si>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</si>
  <si>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</si>
  <si>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</si>
  <si>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</si>
  <si>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</si>
  <si>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D</t>
  </si>
  <si>
    <t>S</t>
  </si>
  <si>
    <t>STŘECHA + KROV</t>
  </si>
  <si>
    <t>1</t>
  </si>
  <si>
    <t>0</t>
  </si>
  <si>
    <t>ROZPOCET</t>
  </si>
  <si>
    <t>HSV</t>
  </si>
  <si>
    <t>Práce a dodávky HSV</t>
  </si>
  <si>
    <t>94</t>
  </si>
  <si>
    <t>Lešení a stavební výtahy</t>
  </si>
  <si>
    <t>K</t>
  </si>
  <si>
    <t>9490001_R</t>
  </si>
  <si>
    <t>Lešení prostorové pro opravu věže s podlahami - montáž, demontáž,pronájem</t>
  </si>
  <si>
    <t>m3</t>
  </si>
  <si>
    <t>4</t>
  </si>
  <si>
    <t>3</t>
  </si>
  <si>
    <t>-1044445175</t>
  </si>
  <si>
    <t>VV</t>
  </si>
  <si>
    <t>50,0</t>
  </si>
  <si>
    <t>True</t>
  </si>
  <si>
    <t>Poznámka :</t>
  </si>
  <si>
    <t>možno nahradit pojízdnou plošinou</t>
  </si>
  <si>
    <t>9410200_R</t>
  </si>
  <si>
    <t>Ochranná fólie pro zakrytí otevřeného krovu při nepřízni počací</t>
  </si>
  <si>
    <t>m2</t>
  </si>
  <si>
    <t>-1934005187</t>
  </si>
  <si>
    <t>96</t>
  </si>
  <si>
    <t>Bourání konstrukcí</t>
  </si>
  <si>
    <t>762341811</t>
  </si>
  <si>
    <t>Demontáž bednění střech z prken</t>
  </si>
  <si>
    <t>1538533376</t>
  </si>
  <si>
    <t>po demontáži krytiny - bednění</t>
  </si>
  <si>
    <t>věž</t>
  </si>
  <si>
    <t>24,0</t>
  </si>
  <si>
    <t>7640001_R</t>
  </si>
  <si>
    <t>Demontáž oplechování věžičky</t>
  </si>
  <si>
    <t>-1901595500</t>
  </si>
  <si>
    <t>99</t>
  </si>
  <si>
    <t>Přesuny hmot a sutí</t>
  </si>
  <si>
    <t>5</t>
  </si>
  <si>
    <t>997013112</t>
  </si>
  <si>
    <t>Vnitrostaveništní doprava suti a vybouraných hmot pro budovy v do 9 m s použitím mechanizace</t>
  </si>
  <si>
    <t>t</t>
  </si>
  <si>
    <t>CS ÚRS 2014 02</t>
  </si>
  <si>
    <t>1312495814</t>
  </si>
  <si>
    <t>6</t>
  </si>
  <si>
    <t>997013501</t>
  </si>
  <si>
    <t>Odvoz suti a vybouraných hmot na skládku nebo meziskládku do 1 km se složením</t>
  </si>
  <si>
    <t>-1343922033</t>
  </si>
  <si>
    <t>na placenou skládku</t>
  </si>
  <si>
    <t>3,143</t>
  </si>
  <si>
    <t>7</t>
  </si>
  <si>
    <t>997013509</t>
  </si>
  <si>
    <t>Příplatek k odvozu suti a vybouraných hmot na skládku ZKD 1 km přes 1 km</t>
  </si>
  <si>
    <t>-1853098422</t>
  </si>
  <si>
    <t>celkem cca 5 km</t>
  </si>
  <si>
    <t>3,143*(5-1)</t>
  </si>
  <si>
    <t>8</t>
  </si>
  <si>
    <t>997013811</t>
  </si>
  <si>
    <t>Poplatek za uložení stavebního dřevěného odpadu na skládce (skládkovné)</t>
  </si>
  <si>
    <t>-2121766423</t>
  </si>
  <si>
    <t>suť odd.762</t>
  </si>
  <si>
    <t>2,64</t>
  </si>
  <si>
    <t>9</t>
  </si>
  <si>
    <t>997013831</t>
  </si>
  <si>
    <t>Poplatek za uložení stavebního směsného odpadu na skládce (skládkovné)</t>
  </si>
  <si>
    <t>731980410</t>
  </si>
  <si>
    <t>PSV</t>
  </si>
  <si>
    <t>Práce a dodávky PSV</t>
  </si>
  <si>
    <t>H</t>
  </si>
  <si>
    <t>Hromosvod</t>
  </si>
  <si>
    <t>10</t>
  </si>
  <si>
    <t>H01</t>
  </si>
  <si>
    <t>Hromosvod  včetně uzemění - věž</t>
  </si>
  <si>
    <t>kus</t>
  </si>
  <si>
    <t>311706628</t>
  </si>
  <si>
    <t>762</t>
  </si>
  <si>
    <t>Konstrukce tesařské</t>
  </si>
  <si>
    <t>11</t>
  </si>
  <si>
    <t>7620010_R</t>
  </si>
  <si>
    <t>Bednění střechy věže (pod oplechování z hrubých prken na sraz - montáž</t>
  </si>
  <si>
    <t>16</t>
  </si>
  <si>
    <t>466542616</t>
  </si>
  <si>
    <t>nové bednění - 100%</t>
  </si>
  <si>
    <t>12</t>
  </si>
  <si>
    <t>M</t>
  </si>
  <si>
    <t>605151110</t>
  </si>
  <si>
    <t>řezivo jehličnaté boční prkno jakost I.-II. 2 - 3 cm - dodávka, doprava</t>
  </si>
  <si>
    <t>32</t>
  </si>
  <si>
    <t>-1972884743</t>
  </si>
  <si>
    <t>ztratné 10%</t>
  </si>
  <si>
    <t>pol.7620010_R</t>
  </si>
  <si>
    <t>24,0*0,025*1,1</t>
  </si>
  <si>
    <t>13</t>
  </si>
  <si>
    <t>762395000</t>
  </si>
  <si>
    <t>Spojovací prostředky pro montáž krovu, bednění, laťování, světlíky, klíny</t>
  </si>
  <si>
    <t>-1695714279</t>
  </si>
  <si>
    <t>pol.605151110</t>
  </si>
  <si>
    <t>0,66</t>
  </si>
  <si>
    <t>14</t>
  </si>
  <si>
    <t>7620500_R</t>
  </si>
  <si>
    <t>Oprava krovu věže - výměna celého krovu věžě</t>
  </si>
  <si>
    <t>378352493</t>
  </si>
  <si>
    <t>Výměna dřevěného krovu věže</t>
  </si>
  <si>
    <t>dle popisu v technické zprávě a výkresu detailů.</t>
  </si>
  <si>
    <t>Do ceny zahrnuto  vyříznutí, výměna, materiál,</t>
  </si>
  <si>
    <t>a spojovací prvky,</t>
  </si>
  <si>
    <t>dále zajištění+podepření konstrukce při výměně.</t>
  </si>
  <si>
    <t>celkový objem řeziva věže :</t>
  </si>
  <si>
    <t>4,8</t>
  </si>
  <si>
    <t>15</t>
  </si>
  <si>
    <t>998762102</t>
  </si>
  <si>
    <t>Přesun hmot tonážní pro kce tesařské v objektech v do 12 m</t>
  </si>
  <si>
    <t>-804481530</t>
  </si>
  <si>
    <t>764</t>
  </si>
  <si>
    <t>Konstrukce klempířské</t>
  </si>
  <si>
    <t>7640010_R</t>
  </si>
  <si>
    <t>Krytina střechy oblé drážkováním ze svitků z Al plechu s povrchovou úpravou rš 500 mm - oplechování věžičky, odstín cihlově červená - montáž, dodávka, doprava, kotvení, těsnění</t>
  </si>
  <si>
    <t>-1262890996</t>
  </si>
  <si>
    <t>17</t>
  </si>
  <si>
    <t>998764102</t>
  </si>
  <si>
    <t>Přesun hmot tonážní pro konstrukce klempířské v objektech v do 12 m</t>
  </si>
  <si>
    <t>-111055521</t>
  </si>
  <si>
    <t>783</t>
  </si>
  <si>
    <t>Dokončovací práce - nátěry</t>
  </si>
  <si>
    <t>18</t>
  </si>
  <si>
    <t>783783401</t>
  </si>
  <si>
    <t xml:space="preserve">Nátěry tesařských konstrukcí proti dřevokazným houbám, hmyzu a plísním </t>
  </si>
  <si>
    <t>-1859888590</t>
  </si>
  <si>
    <t>bednění věže</t>
  </si>
  <si>
    <t>24,0*2</t>
  </si>
  <si>
    <t>krov věže</t>
  </si>
  <si>
    <t>4,8*20,0</t>
  </si>
  <si>
    <t>Součet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</si>
  <si>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</si>
  <si>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</si>
  <si>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</si>
  <si>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</si>
  <si>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</si>
  <si>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</si>
  <si>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</si>
  <si>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</si>
  <si>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</si>
  <si>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</si>
  <si>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</si>
  <si>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</si>
  <si>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</si>
  <si>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</si>
  <si>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</si>
  <si>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</si>
  <si>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</si>
  <si>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</si>
  <si>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</si>
  <si>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</si>
  <si>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</si>
  <si>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</si>
  <si>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</si>
  <si>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</si>
  <si>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</si>
  <si>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</si>
  <si>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</si>
  <si>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</si>
  <si>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</si>
  <si>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</si>
  <si>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</si>
  <si>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</si>
  <si>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</si>
  <si>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</si>
  <si>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</si>
  <si>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</si>
  <si>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</si>
  <si>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</si>
  <si>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</si>
  <si>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</si>
  <si>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</si>
  <si>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</si>
  <si>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</si>
  <si>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</si>
  <si>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</si>
  <si>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</si>
  <si>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</si>
  <si>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</si>
  <si>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</si>
  <si>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</si>
  <si>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</si>
  <si>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</si>
  <si>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</si>
  <si>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</si>
  <si>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</si>
  <si>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</si>
  <si>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</si>
  <si>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</si>
  <si>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</si>
  <si>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</si>
  <si>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</si>
  <si>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</si>
  <si>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</si>
  <si>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</si>
  <si>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</si>
  <si>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</si>
  <si>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</si>
  <si>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</si>
  <si>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</si>
  <si>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</si>
  <si>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</si>
  <si>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</si>
  <si>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</si>
  <si>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</si>
  <si>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</si>
  <si>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</si>
  <si>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</si>
  <si>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</si>
  <si>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</si>
  <si>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</si>
  <si>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</si>
  <si>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</si>
  <si>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</si>
  <si>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</si>
  <si>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</si>
  <si>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</si>
  <si>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</si>
  <si>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</si>
  <si>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</si>
  <si>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</si>
  <si>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</si>
  <si>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</si>
  <si>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</si>
  <si>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</si>
  <si>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</si>
  <si>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</si>
  <si>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</si>
  <si>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</si>
  <si>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</si>
  <si>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</si>
  <si>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</si>
  <si>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</si>
  <si>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</si>
  <si>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</si>
  <si>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</si>
  <si>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</si>
  <si>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</si>
  <si>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</si>
  <si>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</si>
  <si>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</si>
  <si>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</si>
  <si>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</si>
  <si>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</si>
  <si>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</si>
  <si>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</si>
  <si>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</si>
  <si>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</si>
  <si>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</si>
  <si>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</si>
  <si>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</si>
  <si>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</si>
  <si>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</si>
  <si>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</si>
  <si>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</si>
  <si>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</si>
  <si>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</si>
  <si>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</si>
  <si>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</si>
  <si>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</si>
  <si>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</si>
  <si>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</si>
  <si>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</si>
  <si>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</si>
  <si>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</si>
  <si>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</si>
  <si>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</si>
  <si>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</si>
  <si>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</si>
  <si>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</si>
  <si>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</si>
  <si>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</si>
  <si>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</si>
  <si>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</si>
  <si>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</si>
  <si>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</si>
  <si>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</si>
  <si>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</si>
  <si>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</si>
  <si>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</si>
  <si>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</si>
  <si>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</si>
  <si>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</si>
  <si>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</si>
  <si>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</si>
  <si>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</si>
  <si>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</si>
  <si>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</si>
  <si>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</si>
  <si>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</si>
  <si>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</si>
  <si>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</si>
  <si>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</si>
  <si>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</si>
  <si>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</si>
  <si>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</si>
  <si>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</si>
  <si>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</si>
  <si>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</si>
  <si>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</si>
  <si>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</si>
  <si>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</si>
  <si>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</si>
  <si>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</si>
  <si>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</si>
  <si>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</si>
  <si>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</si>
  <si>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</si>
  <si>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</si>
  <si>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</si>
  <si>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</si>
  <si>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</si>
  <si>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</si>
  <si>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</si>
  <si>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</si>
  <si>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IČ:  00556408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</si>
</sst>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%"/>
    <numFmt numFmtId="166" formatCode="#,##0.00000"/>
    <numFmt numFmtId="167" formatCode="#,##0.000"/>
  </numFmts>
  <fonts count="34" x14ac:knownFonts="1">
    <font>
      <sz val="8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/>
      <sz val="8"/>
      <color theme="10"/>
      <name val="Trebuchet MS"/>
      <family val="2"/>
    </font>
    <font>
      <u/>
      <sz val="10"/>
      <color theme="10"/>
      <name val="Trebuchet MS"/>
      <family val="2"/>
    </font>
    <font>
      <b/>
      <sz val="16"/>
      <name val="Trebuchet MS"/>
    </font>
    <font>
      <sz val="8"/>
      <color rgb="FF3366FF"/>
      <name val="Trebuchet MS"/>
    </font>
    <font>
      <sz val="9"/>
      <color rgb="FF969696"/>
      <name val="Trebuchet MS"/>
    </font>
    <font>
      <b/>
      <sz val="12"/>
      <name val="Trebuchet MS"/>
    </font>
    <font>
      <sz val="9"/>
      <name val="Trebuchet MS"/>
    </font>
    <font>
      <b/>
      <sz val="10"/>
      <name val="Trebuchet MS"/>
    </font>
    <font>
      <b/>
      <sz val="12"/>
      <color rgb="FF960000"/>
      <name val="Trebuchet MS"/>
    </font>
    <font>
      <sz val="8"/>
      <color rgb="FF969696"/>
      <name val="Trebuchet MS"/>
    </font>
    <font>
      <b/>
      <sz val="12"/>
      <color rgb="FF80000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7"/>
      <color rgb="FF969696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AE682"/>
      </patternFill>
    </fill>
    <fill>
      <patternFill patternType="solid">
        <fgColor rgb="FFD2D2D2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/>
      <right style="thin">
        <color rgb="FF000000"/>
      </right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5" fillId="0" borderId="0" applyAlignment="0">
      <alignment vertical="top" wrapText="1"/>
      <protection locked="0"/>
    </xf>
  </cellStyleXfs>
  <cellXfs count="288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3" borderId="0" xfId="1" applyFont="1" applyFill="1" applyAlignment="1">
      <alignment vertical="center"/>
    </xf>
    <xf numFmtId="0" fontId="1" fillId="3" borderId="0" xfId="0" applyFont="1" applyFill="1" applyAlignment="1" applyProtection="1">
      <alignment vertical="center"/>
      <protection locked="0"/>
    </xf>
    <xf numFmtId="0" fontId="3" fillId="3" borderId="0" xfId="1" applyFill="1"/>
    <xf numFmtId="0" fontId="0" fillId="0" borderId="0" xfId="0" applyProtection="1">
      <protection locked="0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Protection="1">
      <protection locked="0"/>
    </xf>
    <xf numFmtId="0" fontId="0" fillId="0" borderId="5" xfId="0" applyBorder="1" applyProtection="1"/>
    <xf numFmtId="0" fontId="6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164" fontId="9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4" fontId="11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4" fontId="12" fillId="0" borderId="0" xfId="0" applyNumberFormat="1" applyFont="1" applyBorder="1" applyAlignment="1" applyProtection="1">
      <alignment vertical="center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0" fontId="0" fillId="4" borderId="0" xfId="0" applyFont="1" applyFill="1" applyBorder="1" applyAlignment="1" applyProtection="1">
      <alignment vertical="center"/>
    </xf>
    <xf numFmtId="0" fontId="8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8" fillId="4" borderId="9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vertical="center"/>
      <protection locked="0"/>
    </xf>
    <xf numFmtId="4" fontId="8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9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horizontal="right" vertical="center"/>
    </xf>
    <xf numFmtId="0" fontId="0" fillId="4" borderId="5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vertical="center"/>
      <protection locked="0"/>
    </xf>
    <xf numFmtId="4" fontId="14" fillId="0" borderId="14" xfId="0" applyNumberFormat="1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15" fillId="0" borderId="4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horizontal="left" vertical="center"/>
    </xf>
    <xf numFmtId="0" fontId="15" fillId="0" borderId="14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vertical="center"/>
      <protection locked="0"/>
    </xf>
    <xf numFmtId="4" fontId="15" fillId="0" borderId="14" xfId="0" applyNumberFormat="1" applyFont="1" applyBorder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164" fontId="9" fillId="0" borderId="0" xfId="0" applyNumberFormat="1" applyFont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4" fontId="11" fillId="0" borderId="0" xfId="0" applyNumberFormat="1" applyFont="1" applyAlignment="1" applyProtection="1"/>
    <xf numFmtId="0" fontId="0" fillId="0" borderId="18" xfId="0" applyFont="1" applyBorder="1" applyAlignment="1" applyProtection="1">
      <alignment vertical="center"/>
    </xf>
    <xf numFmtId="166" fontId="17" fillId="0" borderId="6" xfId="0" applyNumberFormat="1" applyFont="1" applyBorder="1" applyAlignment="1" applyProtection="1"/>
    <xf numFmtId="166" fontId="17" fillId="0" borderId="19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19" fillId="0" borderId="4" xfId="0" applyFont="1" applyBorder="1" applyAlignme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9" fillId="0" borderId="0" xfId="0" applyFont="1" applyAlignment="1" applyProtection="1">
      <protection locked="0"/>
    </xf>
    <xf numFmtId="4" fontId="14" fillId="0" borderId="0" xfId="0" applyNumberFormat="1" applyFont="1" applyAlignment="1" applyProtection="1"/>
    <xf numFmtId="0" fontId="19" fillId="0" borderId="4" xfId="0" applyFont="1" applyBorder="1" applyAlignment="1"/>
    <xf numFmtId="0" fontId="19" fillId="0" borderId="20" xfId="0" applyFont="1" applyBorder="1" applyAlignment="1" applyProtection="1"/>
    <xf numFmtId="0" fontId="19" fillId="0" borderId="0" xfId="0" applyFont="1" applyBorder="1" applyAlignment="1" applyProtection="1"/>
    <xf numFmtId="166" fontId="19" fillId="0" borderId="0" xfId="0" applyNumberFormat="1" applyFont="1" applyBorder="1" applyAlignment="1" applyProtection="1"/>
    <xf numFmtId="166" fontId="19" fillId="0" borderId="21" xfId="0" applyNumberFormat="1" applyFont="1" applyBorder="1" applyAlignment="1" applyProtection="1"/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vertical="center"/>
    </xf>
    <xf numFmtId="0" fontId="15" fillId="0" borderId="0" xfId="0" applyFont="1" applyAlignment="1" applyProtection="1">
      <alignment horizontal="left"/>
    </xf>
    <xf numFmtId="4" fontId="15" fillId="0" borderId="0" xfId="0" applyNumberFormat="1" applyFont="1" applyAlignment="1" applyProtection="1"/>
    <xf numFmtId="0" fontId="19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4" fontId="15" fillId="0" borderId="0" xfId="0" applyNumberFormat="1" applyFont="1" applyBorder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2" fillId="2" borderId="22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166" fontId="12" fillId="0" borderId="0" xfId="0" applyNumberFormat="1" applyFont="1" applyBorder="1" applyAlignment="1" applyProtection="1">
      <alignment vertical="center"/>
    </xf>
    <xf numFmtId="166" fontId="12" fillId="0" borderId="21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0" fillId="0" borderId="4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 wrapText="1"/>
    </xf>
    <xf numFmtId="167" fontId="20" fillId="0" borderId="0" xfId="0" applyNumberFormat="1" applyFont="1" applyAlignment="1" applyProtection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4" xfId="0" applyFont="1" applyBorder="1" applyAlignment="1">
      <alignment vertical="center"/>
    </xf>
    <xf numFmtId="0" fontId="20" fillId="0" borderId="2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21" xfId="0" applyFont="1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4" xfId="0" applyFont="1" applyBorder="1" applyAlignment="1">
      <alignment vertical="center"/>
    </xf>
    <xf numFmtId="0" fontId="22" fillId="0" borderId="2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21" xfId="0" applyFont="1" applyBorder="1" applyAlignment="1" applyProtection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 wrapText="1"/>
    </xf>
    <xf numFmtId="167" fontId="20" fillId="0" borderId="0" xfId="0" applyNumberFormat="1" applyFont="1" applyBorder="1" applyAlignment="1" applyProtection="1">
      <alignment vertical="center"/>
    </xf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3" fillId="0" borderId="4" xfId="0" applyFont="1" applyBorder="1" applyAlignment="1">
      <alignment vertical="center"/>
    </xf>
    <xf numFmtId="0" fontId="23" fillId="2" borderId="22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167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4" xfId="0" applyFont="1" applyBorder="1" applyAlignment="1">
      <alignment vertical="center"/>
    </xf>
    <xf numFmtId="0" fontId="24" fillId="0" borderId="23" xfId="0" applyFont="1" applyBorder="1" applyAlignment="1" applyProtection="1">
      <alignment vertical="center"/>
    </xf>
    <xf numFmtId="0" fontId="24" fillId="0" borderId="14" xfId="0" applyFont="1" applyBorder="1" applyAlignment="1" applyProtection="1">
      <alignment vertical="center"/>
    </xf>
    <xf numFmtId="0" fontId="24" fillId="0" borderId="24" xfId="0" applyFont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" applyAlignment="1">
      <alignment vertical="top"/>
      <protection locked="0"/>
    </xf>
    <xf numFmtId="0" fontId="26" fillId="0" borderId="25" xfId="2" applyFont="1" applyBorder="1" applyAlignment="1">
      <alignment vertical="center" wrapText="1"/>
      <protection locked="0"/>
    </xf>
    <xf numFmtId="0" fontId="26" fillId="0" borderId="26" xfId="2" applyFont="1" applyBorder="1" applyAlignment="1">
      <alignment vertical="center" wrapText="1"/>
      <protection locked="0"/>
    </xf>
    <xf numFmtId="0" fontId="26" fillId="0" borderId="27" xfId="2" applyFont="1" applyBorder="1" applyAlignment="1">
      <alignment vertical="center" wrapText="1"/>
      <protection locked="0"/>
    </xf>
    <xf numFmtId="0" fontId="26" fillId="0" borderId="28" xfId="2" applyFont="1" applyBorder="1" applyAlignment="1">
      <alignment horizontal="center" vertical="center" wrapText="1"/>
      <protection locked="0"/>
    </xf>
    <xf numFmtId="0" fontId="26" fillId="0" borderId="29" xfId="2" applyFont="1" applyBorder="1" applyAlignment="1">
      <alignment horizontal="center" vertical="center" wrapText="1"/>
      <protection locked="0"/>
    </xf>
    <xf numFmtId="0" fontId="25" fillId="0" borderId="0" xfId="2" applyAlignment="1">
      <alignment horizontal="center" vertical="center"/>
      <protection locked="0"/>
    </xf>
    <xf numFmtId="0" fontId="26" fillId="0" borderId="28" xfId="2" applyFont="1" applyBorder="1" applyAlignment="1">
      <alignment vertical="center" wrapText="1"/>
      <protection locked="0"/>
    </xf>
    <xf numFmtId="0" fontId="26" fillId="0" borderId="29" xfId="2" applyFont="1" applyBorder="1" applyAlignment="1">
      <alignment vertical="center" wrapText="1"/>
      <protection locked="0"/>
    </xf>
    <xf numFmtId="0" fontId="28" fillId="0" borderId="0" xfId="2" applyFont="1" applyBorder="1" applyAlignment="1">
      <alignment horizontal="left" vertical="center" wrapText="1"/>
      <protection locked="0"/>
    </xf>
    <xf numFmtId="0" fontId="29" fillId="0" borderId="28" xfId="2" applyFont="1" applyBorder="1" applyAlignment="1">
      <alignment vertical="center" wrapText="1"/>
      <protection locked="0"/>
    </xf>
    <xf numFmtId="0" fontId="29" fillId="0" borderId="0" xfId="2" applyFont="1" applyBorder="1" applyAlignment="1">
      <alignment horizontal="left" vertical="center" wrapText="1"/>
      <protection locked="0"/>
    </xf>
    <xf numFmtId="0" fontId="29" fillId="0" borderId="0" xfId="2" applyFont="1" applyBorder="1" applyAlignment="1">
      <alignment vertical="center" wrapText="1"/>
      <protection locked="0"/>
    </xf>
    <xf numFmtId="0" fontId="29" fillId="0" borderId="0" xfId="2" applyFont="1" applyBorder="1" applyAlignment="1">
      <alignment vertical="center"/>
      <protection locked="0"/>
    </xf>
    <xf numFmtId="0" fontId="29" fillId="0" borderId="0" xfId="2" applyFont="1" applyBorder="1" applyAlignment="1">
      <alignment horizontal="left" vertical="center"/>
      <protection locked="0"/>
    </xf>
    <xf numFmtId="49" fontId="29" fillId="0" borderId="0" xfId="2" applyNumberFormat="1" applyFont="1" applyBorder="1" applyAlignment="1">
      <alignment vertical="center" wrapText="1"/>
      <protection locked="0"/>
    </xf>
    <xf numFmtId="0" fontId="26" fillId="0" borderId="31" xfId="2" applyFont="1" applyBorder="1" applyAlignment="1">
      <alignment vertical="center" wrapText="1"/>
      <protection locked="0"/>
    </xf>
    <xf numFmtId="0" fontId="32" fillId="0" borderId="30" xfId="2" applyFont="1" applyBorder="1" applyAlignment="1">
      <alignment vertical="center" wrapText="1"/>
      <protection locked="0"/>
    </xf>
    <xf numFmtId="0" fontId="26" fillId="0" borderId="32" xfId="2" applyFont="1" applyBorder="1" applyAlignment="1">
      <alignment vertical="center" wrapText="1"/>
      <protection locked="0"/>
    </xf>
    <xf numFmtId="0" fontId="26" fillId="0" borderId="0" xfId="2" applyFont="1" applyBorder="1" applyAlignment="1">
      <alignment vertical="top"/>
      <protection locked="0"/>
    </xf>
    <xf numFmtId="0" fontId="26" fillId="0" borderId="0" xfId="2" applyFont="1" applyAlignment="1">
      <alignment vertical="top"/>
      <protection locked="0"/>
    </xf>
    <xf numFmtId="0" fontId="26" fillId="0" borderId="25" xfId="2" applyFont="1" applyBorder="1" applyAlignment="1">
      <alignment horizontal="left" vertical="center"/>
      <protection locked="0"/>
    </xf>
    <xf numFmtId="0" fontId="26" fillId="0" borderId="26" xfId="2" applyFont="1" applyBorder="1" applyAlignment="1">
      <alignment horizontal="left" vertical="center"/>
      <protection locked="0"/>
    </xf>
    <xf numFmtId="0" fontId="26" fillId="0" borderId="27" xfId="2" applyFont="1" applyBorder="1" applyAlignment="1">
      <alignment horizontal="left" vertical="center"/>
      <protection locked="0"/>
    </xf>
    <xf numFmtId="0" fontId="26" fillId="0" borderId="28" xfId="2" applyFont="1" applyBorder="1" applyAlignment="1">
      <alignment horizontal="left" vertical="center"/>
      <protection locked="0"/>
    </xf>
    <xf numFmtId="0" fontId="26" fillId="0" borderId="29" xfId="2" applyFont="1" applyBorder="1" applyAlignment="1">
      <alignment horizontal="left" vertical="center"/>
      <protection locked="0"/>
    </xf>
    <xf numFmtId="0" fontId="28" fillId="0" borderId="0" xfId="2" applyFont="1" applyBorder="1" applyAlignment="1">
      <alignment horizontal="left" vertical="center"/>
      <protection locked="0"/>
    </xf>
    <xf numFmtId="0" fontId="33" fillId="0" borderId="0" xfId="2" applyFont="1" applyAlignment="1">
      <alignment horizontal="left" vertical="center"/>
      <protection locked="0"/>
    </xf>
    <xf numFmtId="0" fontId="28" fillId="0" borderId="30" xfId="2" applyFont="1" applyBorder="1" applyAlignment="1">
      <alignment horizontal="left" vertical="center"/>
      <protection locked="0"/>
    </xf>
    <xf numFmtId="0" fontId="28" fillId="0" borderId="30" xfId="2" applyFont="1" applyBorder="1" applyAlignment="1">
      <alignment horizontal="center" vertical="center"/>
      <protection locked="0"/>
    </xf>
    <xf numFmtId="0" fontId="33" fillId="0" borderId="30" xfId="2" applyFont="1" applyBorder="1" applyAlignment="1">
      <alignment horizontal="left" vertical="center"/>
      <protection locked="0"/>
    </xf>
    <xf numFmtId="0" fontId="31" fillId="0" borderId="0" xfId="2" applyFont="1" applyBorder="1" applyAlignment="1">
      <alignment horizontal="left" vertical="center"/>
      <protection locked="0"/>
    </xf>
    <xf numFmtId="0" fontId="29" fillId="0" borderId="0" xfId="2" applyFont="1" applyAlignment="1">
      <alignment horizontal="left" vertical="center"/>
      <protection locked="0"/>
    </xf>
    <xf numFmtId="0" fontId="29" fillId="0" borderId="0" xfId="2" applyFont="1" applyBorder="1" applyAlignment="1">
      <alignment horizontal="center" vertical="center"/>
      <protection locked="0"/>
    </xf>
    <xf numFmtId="0" fontId="29" fillId="0" borderId="28" xfId="2" applyFont="1" applyBorder="1" applyAlignment="1">
      <alignment horizontal="left" vertical="center"/>
      <protection locked="0"/>
    </xf>
    <xf numFmtId="0" fontId="29" fillId="0" borderId="0" xfId="2" applyFont="1" applyFill="1" applyBorder="1" applyAlignment="1">
      <alignment horizontal="left" vertical="center"/>
      <protection locked="0"/>
    </xf>
    <xf numFmtId="0" fontId="29" fillId="0" borderId="0" xfId="2" applyFont="1" applyFill="1" applyBorder="1" applyAlignment="1">
      <alignment horizontal="center" vertical="center"/>
      <protection locked="0"/>
    </xf>
    <xf numFmtId="0" fontId="26" fillId="0" borderId="31" xfId="2" applyFont="1" applyBorder="1" applyAlignment="1">
      <alignment horizontal="left" vertical="center"/>
      <protection locked="0"/>
    </xf>
    <xf numFmtId="0" fontId="32" fillId="0" borderId="30" xfId="2" applyFont="1" applyBorder="1" applyAlignment="1">
      <alignment horizontal="left" vertical="center"/>
      <protection locked="0"/>
    </xf>
    <xf numFmtId="0" fontId="26" fillId="0" borderId="32" xfId="2" applyFont="1" applyBorder="1" applyAlignment="1">
      <alignment horizontal="left" vertical="center"/>
      <protection locked="0"/>
    </xf>
    <xf numFmtId="0" fontId="26" fillId="0" borderId="0" xfId="2" applyFont="1" applyBorder="1" applyAlignment="1">
      <alignment horizontal="left" vertical="center"/>
      <protection locked="0"/>
    </xf>
    <xf numFmtId="0" fontId="32" fillId="0" borderId="0" xfId="2" applyFont="1" applyBorder="1" applyAlignment="1">
      <alignment horizontal="left" vertical="center"/>
      <protection locked="0"/>
    </xf>
    <xf numFmtId="0" fontId="33" fillId="0" borderId="0" xfId="2" applyFont="1" applyBorder="1" applyAlignment="1">
      <alignment horizontal="left" vertical="center"/>
      <protection locked="0"/>
    </xf>
    <xf numFmtId="0" fontId="29" fillId="0" borderId="30" xfId="2" applyFont="1" applyBorder="1" applyAlignment="1">
      <alignment horizontal="left" vertical="center"/>
      <protection locked="0"/>
    </xf>
    <xf numFmtId="0" fontId="26" fillId="0" borderId="0" xfId="2" applyFont="1" applyBorder="1" applyAlignment="1">
      <alignment horizontal="left" vertical="center" wrapText="1"/>
      <protection locked="0"/>
    </xf>
    <xf numFmtId="0" fontId="29" fillId="0" borderId="0" xfId="2" applyFont="1" applyBorder="1" applyAlignment="1">
      <alignment horizontal="center" vertical="center" wrapText="1"/>
      <protection locked="0"/>
    </xf>
    <xf numFmtId="0" fontId="26" fillId="0" borderId="25" xfId="2" applyFont="1" applyBorder="1" applyAlignment="1">
      <alignment horizontal="left" vertical="center" wrapText="1"/>
      <protection locked="0"/>
    </xf>
    <xf numFmtId="0" fontId="26" fillId="0" borderId="26" xfId="2" applyFont="1" applyBorder="1" applyAlignment="1">
      <alignment horizontal="left" vertical="center" wrapText="1"/>
      <protection locked="0"/>
    </xf>
    <xf numFmtId="0" fontId="26" fillId="0" borderId="27" xfId="2" applyFont="1" applyBorder="1" applyAlignment="1">
      <alignment horizontal="left" vertical="center" wrapText="1"/>
      <protection locked="0"/>
    </xf>
    <xf numFmtId="0" fontId="26" fillId="0" borderId="28" xfId="2" applyFont="1" applyBorder="1" applyAlignment="1">
      <alignment horizontal="left" vertical="center" wrapText="1"/>
      <protection locked="0"/>
    </xf>
    <xf numFmtId="0" fontId="26" fillId="0" borderId="29" xfId="2" applyFont="1" applyBorder="1" applyAlignment="1">
      <alignment horizontal="left" vertical="center" wrapText="1"/>
      <protection locked="0"/>
    </xf>
    <xf numFmtId="0" fontId="33" fillId="0" borderId="28" xfId="2" applyFont="1" applyBorder="1" applyAlignment="1">
      <alignment horizontal="left" vertical="center" wrapText="1"/>
      <protection locked="0"/>
    </xf>
    <xf numFmtId="0" fontId="33" fillId="0" borderId="29" xfId="2" applyFont="1" applyBorder="1" applyAlignment="1">
      <alignment horizontal="left" vertical="center" wrapText="1"/>
      <protection locked="0"/>
    </xf>
    <xf numFmtId="0" fontId="29" fillId="0" borderId="28" xfId="2" applyFont="1" applyBorder="1" applyAlignment="1">
      <alignment horizontal="left" vertical="center" wrapText="1"/>
      <protection locked="0"/>
    </xf>
    <xf numFmtId="0" fontId="29" fillId="0" borderId="29" xfId="2" applyFont="1" applyBorder="1" applyAlignment="1">
      <alignment horizontal="left" vertical="center" wrapText="1"/>
      <protection locked="0"/>
    </xf>
    <xf numFmtId="0" fontId="29" fillId="0" borderId="29" xfId="2" applyFont="1" applyBorder="1" applyAlignment="1">
      <alignment horizontal="left" vertical="center"/>
      <protection locked="0"/>
    </xf>
    <xf numFmtId="0" fontId="29" fillId="0" borderId="31" xfId="2" applyFont="1" applyBorder="1" applyAlignment="1">
      <alignment horizontal="left" vertical="center" wrapText="1"/>
      <protection locked="0"/>
    </xf>
    <xf numFmtId="0" fontId="29" fillId="0" borderId="30" xfId="2" applyFont="1" applyBorder="1" applyAlignment="1">
      <alignment horizontal="left" vertical="center" wrapText="1"/>
      <protection locked="0"/>
    </xf>
    <xf numFmtId="0" fontId="29" fillId="0" borderId="32" xfId="2" applyFont="1" applyBorder="1" applyAlignment="1">
      <alignment horizontal="left" vertical="center" wrapText="1"/>
      <protection locked="0"/>
    </xf>
    <xf numFmtId="0" fontId="29" fillId="0" borderId="0" xfId="2" applyFont="1" applyBorder="1" applyAlignment="1">
      <alignment horizontal="left" vertical="top"/>
      <protection locked="0"/>
    </xf>
    <xf numFmtId="0" fontId="29" fillId="0" borderId="0" xfId="2" applyFont="1" applyBorder="1" applyAlignment="1">
      <alignment horizontal="center" vertical="top"/>
      <protection locked="0"/>
    </xf>
    <xf numFmtId="0" fontId="29" fillId="0" borderId="31" xfId="2" applyFont="1" applyBorder="1" applyAlignment="1">
      <alignment horizontal="left" vertical="center"/>
      <protection locked="0"/>
    </xf>
    <xf numFmtId="0" fontId="29" fillId="0" borderId="32" xfId="2" applyFont="1" applyBorder="1" applyAlignment="1">
      <alignment horizontal="left" vertical="center"/>
      <protection locked="0"/>
    </xf>
    <xf numFmtId="0" fontId="33" fillId="0" borderId="0" xfId="2" applyFont="1" applyAlignment="1">
      <alignment vertical="center"/>
      <protection locked="0"/>
    </xf>
    <xf numFmtId="0" fontId="28" fillId="0" borderId="0" xfId="2" applyFont="1" applyBorder="1" applyAlignment="1">
      <alignment vertical="center"/>
      <protection locked="0"/>
    </xf>
    <xf numFmtId="0" fontId="33" fillId="0" borderId="30" xfId="2" applyFont="1" applyBorder="1" applyAlignment="1">
      <alignment vertical="center"/>
      <protection locked="0"/>
    </xf>
    <xf numFmtId="0" fontId="28" fillId="0" borderId="30" xfId="2" applyFont="1" applyBorder="1" applyAlignment="1">
      <alignment vertical="center"/>
      <protection locked="0"/>
    </xf>
    <xf numFmtId="0" fontId="25" fillId="0" borderId="0" xfId="2" applyBorder="1" applyAlignment="1">
      <alignment vertical="top"/>
      <protection locked="0"/>
    </xf>
    <xf numFmtId="49" fontId="29" fillId="0" borderId="0" xfId="2" applyNumberFormat="1" applyFont="1" applyBorder="1" applyAlignment="1">
      <alignment horizontal="left" vertical="center"/>
      <protection locked="0"/>
    </xf>
    <xf numFmtId="0" fontId="25" fillId="0" borderId="30" xfId="2" applyBorder="1" applyAlignment="1">
      <alignment vertical="top"/>
      <protection locked="0"/>
    </xf>
    <xf numFmtId="0" fontId="28" fillId="0" borderId="30" xfId="2" applyFont="1" applyBorder="1" applyAlignment="1">
      <alignment horizontal="left"/>
      <protection locked="0"/>
    </xf>
    <xf numFmtId="0" fontId="33" fillId="0" borderId="30" xfId="2" applyFont="1" applyBorder="1" applyAlignment="1">
      <protection locked="0"/>
    </xf>
    <xf numFmtId="0" fontId="26" fillId="0" borderId="28" xfId="2" applyFont="1" applyBorder="1" applyAlignment="1">
      <alignment vertical="top"/>
      <protection locked="0"/>
    </xf>
    <xf numFmtId="0" fontId="26" fillId="0" borderId="29" xfId="2" applyFont="1" applyBorder="1" applyAlignment="1">
      <alignment vertical="top"/>
      <protection locked="0"/>
    </xf>
    <xf numFmtId="0" fontId="26" fillId="0" borderId="0" xfId="2" applyFont="1" applyBorder="1" applyAlignment="1">
      <alignment horizontal="center" vertical="center"/>
      <protection locked="0"/>
    </xf>
    <xf numFmtId="0" fontId="26" fillId="0" borderId="0" xfId="2" applyFont="1" applyBorder="1" applyAlignment="1">
      <alignment horizontal="left" vertical="top"/>
      <protection locked="0"/>
    </xf>
    <xf numFmtId="0" fontId="26" fillId="0" borderId="31" xfId="2" applyFont="1" applyBorder="1" applyAlignment="1">
      <alignment vertical="top"/>
      <protection locked="0"/>
    </xf>
    <xf numFmtId="0" fontId="26" fillId="0" borderId="30" xfId="2" applyFont="1" applyBorder="1" applyAlignment="1">
      <alignment vertical="top"/>
      <protection locked="0"/>
    </xf>
    <xf numFmtId="0" fontId="26" fillId="0" borderId="32" xfId="2" applyFont="1" applyBorder="1" applyAlignment="1">
      <alignment vertical="top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0" fontId="4" fillId="3" borderId="0" xfId="1" applyFont="1" applyFill="1" applyAlignment="1">
      <alignment vertical="center"/>
    </xf>
    <xf numFmtId="0" fontId="0" fillId="0" borderId="0" xfId="0"/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29" fillId="0" borderId="0" xfId="2" applyFont="1" applyBorder="1" applyAlignment="1">
      <alignment horizontal="left" vertical="top"/>
      <protection locked="0"/>
    </xf>
    <xf numFmtId="0" fontId="29" fillId="0" borderId="0" xfId="2" applyFont="1" applyBorder="1" applyAlignment="1">
      <alignment horizontal="left" vertical="center"/>
      <protection locked="0"/>
    </xf>
    <xf numFmtId="0" fontId="27" fillId="0" borderId="0" xfId="2" applyFont="1" applyBorder="1" applyAlignment="1">
      <alignment horizontal="center" vertical="center" wrapText="1"/>
      <protection locked="0"/>
    </xf>
    <xf numFmtId="0" fontId="28" fillId="0" borderId="30" xfId="2" applyFont="1" applyBorder="1" applyAlignment="1">
      <alignment horizontal="left"/>
      <protection locked="0"/>
    </xf>
    <xf numFmtId="0" fontId="29" fillId="0" borderId="0" xfId="2" applyFont="1" applyBorder="1" applyAlignment="1">
      <alignment horizontal="left" vertical="center" wrapText="1"/>
      <protection locked="0"/>
    </xf>
    <xf numFmtId="0" fontId="27" fillId="0" borderId="0" xfId="2" applyFont="1" applyBorder="1" applyAlignment="1">
      <alignment horizontal="center" vertical="center"/>
      <protection locked="0"/>
    </xf>
    <xf numFmtId="49" fontId="29" fillId="0" borderId="0" xfId="2" applyNumberFormat="1" applyFont="1" applyBorder="1" applyAlignment="1">
      <alignment horizontal="left" vertical="center" wrapText="1"/>
      <protection locked="0"/>
    </xf>
    <xf numFmtId="0" fontId="28" fillId="0" borderId="30" xfId="2" applyFont="1" applyBorder="1" applyAlignment="1">
      <alignment horizontal="left" wrapText="1"/>
      <protection locked="0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8E1A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&#253;kaz%20v&#253;m&#283;r%20%20-%20Rekonstrukce%20kaple%20svat&#233;%20Notburgy%20-%20zm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A - Podlaha kostela"/>
      <sheetName val="B - Úprava povrchů vnitřních"/>
      <sheetName val="C - Úprava povrchů vnějších"/>
      <sheetName val="D1 - Střecha + krov"/>
      <sheetName val="D2 - Oprava věžičky"/>
      <sheetName val="E - Vedlejší rozpočtové n..."/>
      <sheetName val="Pokyny pro vyplnění"/>
    </sheetNames>
    <sheetDataSet>
      <sheetData sheetId="0">
        <row r="6">
          <cell r="K6" t="str">
            <v>Rekonstrukce kaple svaté Notburgy</v>
          </cell>
        </row>
        <row r="8">
          <cell r="AN8">
            <v>42913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tabSelected="1" workbookViewId="0">
      <pane ySplit="1" topLeftCell="A2" activePane="bottomLeft" state="frozen"/>
      <selection pane="bottomLeft" activeCell="I90" sqref="I9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7" customWidth="1"/>
    <col min="10" max="10" width="23.5" customWidth="1"/>
    <col min="11" max="11" width="15.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</cols>
  <sheetData>
    <row r="1" spans="1:70" ht="21.75" customHeight="1" x14ac:dyDescent="0.3">
      <c r="A1" s="1"/>
      <c r="B1" s="2"/>
      <c r="C1" s="2"/>
      <c r="D1" s="3" t="s">
        <v>0</v>
      </c>
      <c r="E1" s="2"/>
      <c r="F1" s="4" t="s">
        <v>1</v>
      </c>
      <c r="G1" s="274" t="s">
        <v>2</v>
      </c>
      <c r="H1" s="274"/>
      <c r="I1" s="5"/>
      <c r="J1" s="4" t="s">
        <v>3</v>
      </c>
      <c r="K1" s="3" t="s">
        <v>4</v>
      </c>
      <c r="L1" s="4" t="s">
        <v>5</v>
      </c>
      <c r="M1" s="4"/>
      <c r="N1" s="4"/>
      <c r="O1" s="4"/>
      <c r="P1" s="4"/>
      <c r="Q1" s="4"/>
      <c r="R1" s="4"/>
      <c r="S1" s="4"/>
      <c r="T1" s="4"/>
      <c r="U1" s="6"/>
      <c r="V1" s="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36.950000000000003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8" t="s">
        <v>6</v>
      </c>
    </row>
    <row r="3" spans="1:70" ht="6.95" customHeight="1" x14ac:dyDescent="0.3">
      <c r="B3" s="9"/>
      <c r="C3" s="10"/>
      <c r="D3" s="10"/>
      <c r="E3" s="10"/>
      <c r="F3" s="10"/>
      <c r="G3" s="10"/>
      <c r="H3" s="10"/>
      <c r="I3" s="11"/>
      <c r="J3" s="10"/>
      <c r="K3" s="12"/>
      <c r="AT3" s="8" t="s">
        <v>7</v>
      </c>
    </row>
    <row r="4" spans="1:70" ht="36.950000000000003" customHeight="1" x14ac:dyDescent="0.3">
      <c r="B4" s="13"/>
      <c r="C4" s="14"/>
      <c r="D4" s="15" t="s">
        <v>8</v>
      </c>
      <c r="E4" s="14"/>
      <c r="F4" s="14"/>
      <c r="G4" s="14"/>
      <c r="H4" s="14"/>
      <c r="I4" s="16"/>
      <c r="J4" s="14"/>
      <c r="K4" s="17"/>
      <c r="M4" s="18" t="s">
        <v>9</v>
      </c>
      <c r="AT4" s="8" t="s">
        <v>10</v>
      </c>
    </row>
    <row r="5" spans="1:70" ht="6.95" customHeight="1" x14ac:dyDescent="0.3">
      <c r="B5" s="13"/>
      <c r="C5" s="14"/>
      <c r="D5" s="14"/>
      <c r="E5" s="14"/>
      <c r="F5" s="14"/>
      <c r="G5" s="14"/>
      <c r="H5" s="14"/>
      <c r="I5" s="16"/>
      <c r="J5" s="14"/>
      <c r="K5" s="17"/>
    </row>
    <row r="6" spans="1:70" ht="15" x14ac:dyDescent="0.3">
      <c r="B6" s="13"/>
      <c r="C6" s="14"/>
      <c r="D6" s="19" t="s">
        <v>11</v>
      </c>
      <c r="E6" s="14"/>
      <c r="F6" s="14"/>
      <c r="G6" s="14"/>
      <c r="H6" s="14"/>
      <c r="I6" s="16"/>
      <c r="J6" s="14"/>
      <c r="K6" s="17"/>
    </row>
    <row r="7" spans="1:70" ht="22.5" customHeight="1" x14ac:dyDescent="0.3">
      <c r="B7" s="13"/>
      <c r="C7" s="14"/>
      <c r="D7" s="14"/>
      <c r="E7" s="276" t="str">
        <f>'[1]Rekapitulace stavby'!K6</f>
        <v>Rekonstrukce kaple svaté Notburgy</v>
      </c>
      <c r="F7" s="277"/>
      <c r="G7" s="277"/>
      <c r="H7" s="277"/>
      <c r="I7" s="16"/>
      <c r="J7" s="14"/>
      <c r="K7" s="17"/>
    </row>
    <row r="8" spans="1:70" s="20" customFormat="1" ht="15" x14ac:dyDescent="0.3">
      <c r="B8" s="21"/>
      <c r="C8" s="22"/>
      <c r="D8" s="19" t="s">
        <v>12</v>
      </c>
      <c r="E8" s="22"/>
      <c r="F8" s="22"/>
      <c r="G8" s="22"/>
      <c r="H8" s="22"/>
      <c r="I8" s="23"/>
      <c r="J8" s="22"/>
      <c r="K8" s="24"/>
    </row>
    <row r="9" spans="1:70" s="20" customFormat="1" ht="36.950000000000003" customHeight="1" x14ac:dyDescent="0.3">
      <c r="B9" s="21"/>
      <c r="C9" s="22"/>
      <c r="D9" s="22"/>
      <c r="E9" s="269" t="s">
        <v>13</v>
      </c>
      <c r="F9" s="270"/>
      <c r="G9" s="270"/>
      <c r="H9" s="270"/>
      <c r="I9" s="23"/>
      <c r="J9" s="22"/>
      <c r="K9" s="24"/>
    </row>
    <row r="10" spans="1:70" s="20" customFormat="1" x14ac:dyDescent="0.3">
      <c r="B10" s="21"/>
      <c r="C10" s="22"/>
      <c r="D10" s="22"/>
      <c r="E10" s="22"/>
      <c r="F10" s="22"/>
      <c r="G10" s="22"/>
      <c r="H10" s="22"/>
      <c r="I10" s="23"/>
      <c r="J10" s="22"/>
      <c r="K10" s="24"/>
    </row>
    <row r="11" spans="1:70" s="20" customFormat="1" ht="14.45" customHeight="1" x14ac:dyDescent="0.3">
      <c r="B11" s="21"/>
      <c r="C11" s="22"/>
      <c r="D11" s="19" t="s">
        <v>14</v>
      </c>
      <c r="E11" s="22"/>
      <c r="F11" s="25" t="s">
        <v>15</v>
      </c>
      <c r="G11" s="22"/>
      <c r="H11" s="22"/>
      <c r="I11" s="26" t="s">
        <v>16</v>
      </c>
      <c r="J11" s="25" t="s">
        <v>15</v>
      </c>
      <c r="K11" s="24"/>
    </row>
    <row r="12" spans="1:70" s="20" customFormat="1" ht="14.45" customHeight="1" x14ac:dyDescent="0.3">
      <c r="B12" s="21"/>
      <c r="C12" s="22"/>
      <c r="D12" s="19" t="s">
        <v>17</v>
      </c>
      <c r="E12" s="22"/>
      <c r="F12" s="25" t="s">
        <v>18</v>
      </c>
      <c r="G12" s="22"/>
      <c r="H12" s="22"/>
      <c r="I12" s="26" t="s">
        <v>19</v>
      </c>
      <c r="J12" s="27">
        <f>'[1]Rekapitulace stavby'!AN8</f>
        <v>42913</v>
      </c>
      <c r="K12" s="24"/>
    </row>
    <row r="13" spans="1:70" s="20" customFormat="1" ht="10.9" customHeight="1" x14ac:dyDescent="0.3">
      <c r="B13" s="21"/>
      <c r="C13" s="22"/>
      <c r="D13" s="22"/>
      <c r="E13" s="22"/>
      <c r="F13" s="22"/>
      <c r="G13" s="22"/>
      <c r="H13" s="22"/>
      <c r="I13" s="23"/>
      <c r="J13" s="22"/>
      <c r="K13" s="24"/>
    </row>
    <row r="14" spans="1:70" s="20" customFormat="1" ht="14.45" customHeight="1" x14ac:dyDescent="0.3">
      <c r="B14" s="21"/>
      <c r="C14" s="22"/>
      <c r="D14" s="19" t="s">
        <v>20</v>
      </c>
      <c r="E14" s="22"/>
      <c r="F14" s="22"/>
      <c r="G14" s="22"/>
      <c r="H14" s="22"/>
      <c r="I14" s="26" t="s">
        <v>390</v>
      </c>
      <c r="J14" s="25" t="s">
        <v>15</v>
      </c>
      <c r="K14" s="24"/>
    </row>
    <row r="15" spans="1:70" s="20" customFormat="1" ht="18" customHeight="1" x14ac:dyDescent="0.3">
      <c r="B15" s="21"/>
      <c r="C15" s="22"/>
      <c r="D15" s="22"/>
      <c r="E15" s="25" t="s">
        <v>21</v>
      </c>
      <c r="F15" s="22"/>
      <c r="G15" s="22"/>
      <c r="H15" s="22"/>
      <c r="I15" s="26" t="s">
        <v>22</v>
      </c>
      <c r="J15" s="25" t="s">
        <v>15</v>
      </c>
      <c r="K15" s="24"/>
    </row>
    <row r="16" spans="1:70" s="20" customFormat="1" ht="6.95" customHeight="1" x14ac:dyDescent="0.3">
      <c r="B16" s="21"/>
      <c r="C16" s="22"/>
      <c r="D16" s="22"/>
      <c r="E16" s="22"/>
      <c r="F16" s="22"/>
      <c r="G16" s="22"/>
      <c r="H16" s="22"/>
      <c r="I16" s="23"/>
      <c r="J16" s="22"/>
      <c r="K16" s="24"/>
    </row>
    <row r="17" spans="2:11" s="20" customFormat="1" ht="14.45" customHeight="1" x14ac:dyDescent="0.3">
      <c r="B17" s="21"/>
      <c r="C17" s="22"/>
      <c r="D17" s="19" t="s">
        <v>23</v>
      </c>
      <c r="E17" s="22"/>
      <c r="F17" s="22"/>
      <c r="G17" s="22"/>
      <c r="H17" s="22"/>
      <c r="I17" s="26" t="s">
        <v>24</v>
      </c>
      <c r="J17" s="25" t="str">
        <f>IF('[1]Rekapitulace stavby'!AN13="Vyplň údaj","",IF('[1]Rekapitulace stavby'!AN13="","",'[1]Rekapitulace stavby'!AN13))</f>
        <v/>
      </c>
      <c r="K17" s="24"/>
    </row>
    <row r="18" spans="2:11" s="20" customFormat="1" ht="18" customHeight="1" x14ac:dyDescent="0.3">
      <c r="B18" s="21"/>
      <c r="C18" s="22"/>
      <c r="D18" s="22"/>
      <c r="E18" s="25" t="str">
        <f>IF('[1]Rekapitulace stavby'!E14="Vyplň údaj","",IF('[1]Rekapitulace stavby'!E14="","",'[1]Rekapitulace stavby'!E14))</f>
        <v/>
      </c>
      <c r="F18" s="22"/>
      <c r="G18" s="22"/>
      <c r="H18" s="22"/>
      <c r="I18" s="26" t="s">
        <v>22</v>
      </c>
      <c r="J18" s="25" t="str">
        <f>IF('[1]Rekapitulace stavby'!AN14="Vyplň údaj","",IF('[1]Rekapitulace stavby'!AN14="","",'[1]Rekapitulace stavby'!AN14))</f>
        <v/>
      </c>
      <c r="K18" s="24"/>
    </row>
    <row r="19" spans="2:11" s="20" customFormat="1" ht="6.95" customHeight="1" x14ac:dyDescent="0.3">
      <c r="B19" s="21"/>
      <c r="C19" s="22"/>
      <c r="D19" s="22"/>
      <c r="E19" s="22"/>
      <c r="F19" s="22"/>
      <c r="G19" s="22"/>
      <c r="H19" s="22"/>
      <c r="I19" s="23"/>
      <c r="J19" s="22"/>
      <c r="K19" s="24"/>
    </row>
    <row r="20" spans="2:11" s="20" customFormat="1" ht="14.45" customHeight="1" x14ac:dyDescent="0.3">
      <c r="B20" s="21"/>
      <c r="C20" s="22"/>
      <c r="D20" s="19" t="s">
        <v>25</v>
      </c>
      <c r="E20" s="22"/>
      <c r="F20" s="22"/>
      <c r="G20" s="22"/>
      <c r="H20" s="22"/>
      <c r="I20" s="26" t="s">
        <v>24</v>
      </c>
      <c r="J20" s="25" t="s">
        <v>15</v>
      </c>
      <c r="K20" s="24"/>
    </row>
    <row r="21" spans="2:11" s="20" customFormat="1" ht="18" customHeight="1" x14ac:dyDescent="0.3">
      <c r="B21" s="21"/>
      <c r="C21" s="22"/>
      <c r="D21" s="22"/>
      <c r="E21" s="25" t="s">
        <v>26</v>
      </c>
      <c r="F21" s="22"/>
      <c r="G21" s="22"/>
      <c r="H21" s="22"/>
      <c r="I21" s="26" t="s">
        <v>22</v>
      </c>
      <c r="J21" s="25" t="s">
        <v>15</v>
      </c>
      <c r="K21" s="24"/>
    </row>
    <row r="22" spans="2:11" s="20" customFormat="1" ht="6.95" customHeight="1" x14ac:dyDescent="0.3">
      <c r="B22" s="21"/>
      <c r="C22" s="22"/>
      <c r="D22" s="22"/>
      <c r="E22" s="22"/>
      <c r="F22" s="22"/>
      <c r="G22" s="22"/>
      <c r="H22" s="22"/>
      <c r="I22" s="23"/>
      <c r="J22" s="22"/>
      <c r="K22" s="24"/>
    </row>
    <row r="23" spans="2:11" s="20" customFormat="1" ht="14.45" customHeight="1" x14ac:dyDescent="0.3">
      <c r="B23" s="21"/>
      <c r="C23" s="22"/>
      <c r="D23" s="19" t="s">
        <v>27</v>
      </c>
      <c r="E23" s="22"/>
      <c r="F23" s="22"/>
      <c r="G23" s="22"/>
      <c r="H23" s="22"/>
      <c r="I23" s="23"/>
      <c r="J23" s="22"/>
      <c r="K23" s="24"/>
    </row>
    <row r="24" spans="2:11" s="32" customFormat="1" ht="22.5" customHeight="1" x14ac:dyDescent="0.3">
      <c r="B24" s="28"/>
      <c r="C24" s="29"/>
      <c r="D24" s="29"/>
      <c r="E24" s="278" t="s">
        <v>15</v>
      </c>
      <c r="F24" s="279"/>
      <c r="G24" s="279"/>
      <c r="H24" s="279"/>
      <c r="I24" s="30"/>
      <c r="J24" s="29"/>
      <c r="K24" s="31"/>
    </row>
    <row r="25" spans="2:11" s="20" customFormat="1" ht="6.95" customHeight="1" x14ac:dyDescent="0.3">
      <c r="B25" s="21"/>
      <c r="C25" s="22"/>
      <c r="D25" s="22"/>
      <c r="E25" s="22"/>
      <c r="F25" s="22"/>
      <c r="G25" s="22"/>
      <c r="H25" s="22"/>
      <c r="I25" s="23"/>
      <c r="J25" s="22"/>
      <c r="K25" s="24"/>
    </row>
    <row r="26" spans="2:11" s="20" customFormat="1" ht="6.95" customHeight="1" x14ac:dyDescent="0.3">
      <c r="B26" s="21"/>
      <c r="C26" s="22"/>
      <c r="D26" s="33"/>
      <c r="E26" s="33"/>
      <c r="F26" s="33"/>
      <c r="G26" s="33"/>
      <c r="H26" s="33"/>
      <c r="I26" s="34"/>
      <c r="J26" s="33"/>
      <c r="K26" s="35"/>
    </row>
    <row r="27" spans="2:11" s="20" customFormat="1" ht="25.35" customHeight="1" x14ac:dyDescent="0.3">
      <c r="B27" s="21"/>
      <c r="C27" s="22"/>
      <c r="D27" s="36" t="s">
        <v>28</v>
      </c>
      <c r="E27" s="22"/>
      <c r="F27" s="22"/>
      <c r="G27" s="22"/>
      <c r="H27" s="22"/>
      <c r="I27" s="23"/>
      <c r="J27" s="37">
        <f>ROUND(J86,2)</f>
        <v>0</v>
      </c>
      <c r="K27" s="24"/>
    </row>
    <row r="28" spans="2:11" s="20" customFormat="1" ht="6.95" customHeight="1" x14ac:dyDescent="0.3">
      <c r="B28" s="21"/>
      <c r="C28" s="22"/>
      <c r="D28" s="33"/>
      <c r="E28" s="33"/>
      <c r="F28" s="33"/>
      <c r="G28" s="33"/>
      <c r="H28" s="33"/>
      <c r="I28" s="34"/>
      <c r="J28" s="33"/>
      <c r="K28" s="35"/>
    </row>
    <row r="29" spans="2:11" s="20" customFormat="1" ht="14.45" customHeight="1" x14ac:dyDescent="0.3">
      <c r="B29" s="21"/>
      <c r="C29" s="22"/>
      <c r="D29" s="22"/>
      <c r="E29" s="22"/>
      <c r="F29" s="38" t="s">
        <v>29</v>
      </c>
      <c r="G29" s="22"/>
      <c r="H29" s="22"/>
      <c r="I29" s="39" t="s">
        <v>30</v>
      </c>
      <c r="J29" s="38" t="s">
        <v>31</v>
      </c>
      <c r="K29" s="24"/>
    </row>
    <row r="30" spans="2:11" s="20" customFormat="1" ht="14.45" customHeight="1" x14ac:dyDescent="0.3">
      <c r="B30" s="21"/>
      <c r="C30" s="22"/>
      <c r="D30" s="40" t="s">
        <v>32</v>
      </c>
      <c r="E30" s="40" t="s">
        <v>33</v>
      </c>
      <c r="F30" s="41">
        <f>ROUND(SUM(BE86:BE145), 2)</f>
        <v>0</v>
      </c>
      <c r="G30" s="22"/>
      <c r="H30" s="22"/>
      <c r="I30" s="42">
        <v>0.21</v>
      </c>
      <c r="J30" s="41">
        <f>ROUND(ROUND((SUM(BE86:BE145)), 2)*I30, 2)</f>
        <v>0</v>
      </c>
      <c r="K30" s="24"/>
    </row>
    <row r="31" spans="2:11" s="20" customFormat="1" ht="14.45" customHeight="1" x14ac:dyDescent="0.3">
      <c r="B31" s="21"/>
      <c r="C31" s="22"/>
      <c r="D31" s="22"/>
      <c r="E31" s="40" t="s">
        <v>34</v>
      </c>
      <c r="F31" s="41">
        <f>ROUND(SUM(BF86:BF145), 2)</f>
        <v>0</v>
      </c>
      <c r="G31" s="22"/>
      <c r="H31" s="22"/>
      <c r="I31" s="42">
        <v>0.15</v>
      </c>
      <c r="J31" s="41">
        <f>ROUND(ROUND((SUM(BF86:BF145)), 2)*I31, 2)</f>
        <v>0</v>
      </c>
      <c r="K31" s="24"/>
    </row>
    <row r="32" spans="2:11" s="20" customFormat="1" ht="14.45" hidden="1" customHeight="1" x14ac:dyDescent="0.3">
      <c r="B32" s="21"/>
      <c r="C32" s="22"/>
      <c r="D32" s="22"/>
      <c r="E32" s="40" t="s">
        <v>35</v>
      </c>
      <c r="F32" s="41">
        <f>ROUND(SUM(BG86:BG145), 2)</f>
        <v>0</v>
      </c>
      <c r="G32" s="22"/>
      <c r="H32" s="22"/>
      <c r="I32" s="42">
        <v>0.21</v>
      </c>
      <c r="J32" s="41">
        <v>0</v>
      </c>
      <c r="K32" s="24"/>
    </row>
    <row r="33" spans="2:11" s="20" customFormat="1" ht="14.45" hidden="1" customHeight="1" x14ac:dyDescent="0.3">
      <c r="B33" s="21"/>
      <c r="C33" s="22"/>
      <c r="D33" s="22"/>
      <c r="E33" s="40" t="s">
        <v>36</v>
      </c>
      <c r="F33" s="41">
        <f>ROUND(SUM(BH86:BH145), 2)</f>
        <v>0</v>
      </c>
      <c r="G33" s="22"/>
      <c r="H33" s="22"/>
      <c r="I33" s="42">
        <v>0.15</v>
      </c>
      <c r="J33" s="41">
        <v>0</v>
      </c>
      <c r="K33" s="24"/>
    </row>
    <row r="34" spans="2:11" s="20" customFormat="1" ht="14.45" hidden="1" customHeight="1" x14ac:dyDescent="0.3">
      <c r="B34" s="21"/>
      <c r="C34" s="22"/>
      <c r="D34" s="22"/>
      <c r="E34" s="40" t="s">
        <v>37</v>
      </c>
      <c r="F34" s="41">
        <f>ROUND(SUM(BI86:BI145), 2)</f>
        <v>0</v>
      </c>
      <c r="G34" s="22"/>
      <c r="H34" s="22"/>
      <c r="I34" s="42">
        <v>0</v>
      </c>
      <c r="J34" s="41">
        <v>0</v>
      </c>
      <c r="K34" s="24"/>
    </row>
    <row r="35" spans="2:11" s="20" customFormat="1" ht="6.95" customHeight="1" x14ac:dyDescent="0.3">
      <c r="B35" s="21"/>
      <c r="C35" s="22"/>
      <c r="D35" s="22"/>
      <c r="E35" s="22"/>
      <c r="F35" s="22"/>
      <c r="G35" s="22"/>
      <c r="H35" s="22"/>
      <c r="I35" s="23"/>
      <c r="J35" s="22"/>
      <c r="K35" s="24"/>
    </row>
    <row r="36" spans="2:11" s="20" customFormat="1" ht="25.35" customHeight="1" x14ac:dyDescent="0.3">
      <c r="B36" s="21"/>
      <c r="C36" s="43"/>
      <c r="D36" s="44" t="s">
        <v>38</v>
      </c>
      <c r="E36" s="45"/>
      <c r="F36" s="45"/>
      <c r="G36" s="46" t="s">
        <v>39</v>
      </c>
      <c r="H36" s="47" t="s">
        <v>40</v>
      </c>
      <c r="I36" s="48"/>
      <c r="J36" s="49">
        <f>SUM(J27:J34)</f>
        <v>0</v>
      </c>
      <c r="K36" s="50"/>
    </row>
    <row r="37" spans="2:11" s="20" customFormat="1" ht="14.45" customHeight="1" x14ac:dyDescent="0.3">
      <c r="B37" s="51"/>
      <c r="C37" s="52"/>
      <c r="D37" s="52"/>
      <c r="E37" s="52"/>
      <c r="F37" s="52"/>
      <c r="G37" s="52"/>
      <c r="H37" s="52"/>
      <c r="I37" s="53"/>
      <c r="J37" s="52"/>
      <c r="K37" s="54"/>
    </row>
    <row r="41" spans="2:11" s="20" customFormat="1" ht="6.95" customHeight="1" x14ac:dyDescent="0.3">
      <c r="B41" s="55"/>
      <c r="C41" s="56"/>
      <c r="D41" s="56"/>
      <c r="E41" s="56"/>
      <c r="F41" s="56"/>
      <c r="G41" s="56"/>
      <c r="H41" s="56"/>
      <c r="I41" s="57"/>
      <c r="J41" s="56"/>
      <c r="K41" s="58"/>
    </row>
    <row r="42" spans="2:11" s="20" customFormat="1" ht="36.950000000000003" customHeight="1" x14ac:dyDescent="0.3">
      <c r="B42" s="21"/>
      <c r="C42" s="15" t="s">
        <v>41</v>
      </c>
      <c r="D42" s="22"/>
      <c r="E42" s="22"/>
      <c r="F42" s="22"/>
      <c r="G42" s="22"/>
      <c r="H42" s="22"/>
      <c r="I42" s="23"/>
      <c r="J42" s="22"/>
      <c r="K42" s="24"/>
    </row>
    <row r="43" spans="2:11" s="20" customFormat="1" ht="6.95" customHeight="1" x14ac:dyDescent="0.3">
      <c r="B43" s="21"/>
      <c r="C43" s="22"/>
      <c r="D43" s="22"/>
      <c r="E43" s="22"/>
      <c r="F43" s="22"/>
      <c r="G43" s="22"/>
      <c r="H43" s="22"/>
      <c r="I43" s="23"/>
      <c r="J43" s="22"/>
      <c r="K43" s="24"/>
    </row>
    <row r="44" spans="2:11" s="20" customFormat="1" ht="14.45" customHeight="1" x14ac:dyDescent="0.3">
      <c r="B44" s="21"/>
      <c r="C44" s="19" t="s">
        <v>11</v>
      </c>
      <c r="D44" s="22"/>
      <c r="E44" s="22"/>
      <c r="F44" s="22"/>
      <c r="G44" s="22"/>
      <c r="H44" s="22"/>
      <c r="I44" s="23"/>
      <c r="J44" s="22"/>
      <c r="K44" s="24"/>
    </row>
    <row r="45" spans="2:11" s="20" customFormat="1" ht="22.5" customHeight="1" x14ac:dyDescent="0.3">
      <c r="B45" s="21"/>
      <c r="C45" s="22"/>
      <c r="D45" s="22"/>
      <c r="E45" s="276" t="str">
        <f>E7</f>
        <v>Rekonstrukce kaple svaté Notburgy</v>
      </c>
      <c r="F45" s="270"/>
      <c r="G45" s="270"/>
      <c r="H45" s="270"/>
      <c r="I45" s="23"/>
      <c r="J45" s="22"/>
      <c r="K45" s="24"/>
    </row>
    <row r="46" spans="2:11" s="20" customFormat="1" ht="14.45" customHeight="1" x14ac:dyDescent="0.3">
      <c r="B46" s="21"/>
      <c r="C46" s="19" t="s">
        <v>12</v>
      </c>
      <c r="D46" s="22"/>
      <c r="E46" s="22"/>
      <c r="F46" s="22"/>
      <c r="G46" s="22"/>
      <c r="H46" s="22"/>
      <c r="I46" s="23"/>
      <c r="J46" s="22"/>
      <c r="K46" s="24"/>
    </row>
    <row r="47" spans="2:11" s="20" customFormat="1" ht="23.25" customHeight="1" x14ac:dyDescent="0.3">
      <c r="B47" s="21"/>
      <c r="C47" s="22"/>
      <c r="D47" s="22"/>
      <c r="E47" s="269" t="str">
        <f>E9</f>
        <v>D2 - Oprava věžičky</v>
      </c>
      <c r="F47" s="270"/>
      <c r="G47" s="270"/>
      <c r="H47" s="270"/>
      <c r="I47" s="23"/>
      <c r="J47" s="22"/>
      <c r="K47" s="24"/>
    </row>
    <row r="48" spans="2:11" s="20" customFormat="1" ht="6.95" customHeight="1" x14ac:dyDescent="0.3">
      <c r="B48" s="21"/>
      <c r="C48" s="22"/>
      <c r="D48" s="22"/>
      <c r="E48" s="22"/>
      <c r="F48" s="22"/>
      <c r="G48" s="22"/>
      <c r="H48" s="22"/>
      <c r="I48" s="23"/>
      <c r="J48" s="22"/>
      <c r="K48" s="24"/>
    </row>
    <row r="49" spans="2:47" s="20" customFormat="1" ht="18" customHeight="1" x14ac:dyDescent="0.3">
      <c r="B49" s="21"/>
      <c r="C49" s="19" t="s">
        <v>17</v>
      </c>
      <c r="D49" s="22"/>
      <c r="E49" s="22"/>
      <c r="F49" s="25" t="str">
        <f>F12</f>
        <v>Podbořanský Rohozec</v>
      </c>
      <c r="G49" s="22"/>
      <c r="H49" s="22"/>
      <c r="I49" s="26" t="s">
        <v>19</v>
      </c>
      <c r="J49" s="27">
        <f>IF(J12="","",J12)</f>
        <v>42913</v>
      </c>
      <c r="K49" s="24"/>
    </row>
    <row r="50" spans="2:47" s="20" customFormat="1" ht="6.95" customHeight="1" x14ac:dyDescent="0.3">
      <c r="B50" s="21"/>
      <c r="C50" s="22"/>
      <c r="D50" s="22"/>
      <c r="E50" s="22"/>
      <c r="F50" s="22"/>
      <c r="G50" s="22"/>
      <c r="H50" s="22"/>
      <c r="I50" s="23"/>
      <c r="J50" s="22"/>
      <c r="K50" s="24"/>
    </row>
    <row r="51" spans="2:47" s="20" customFormat="1" ht="15" x14ac:dyDescent="0.3">
      <c r="B51" s="21"/>
      <c r="C51" s="19" t="s">
        <v>20</v>
      </c>
      <c r="D51" s="22"/>
      <c r="E51" s="22"/>
      <c r="F51" s="25" t="str">
        <f>E15</f>
        <v>obec Podbořanský Rohozec</v>
      </c>
      <c r="G51" s="22"/>
      <c r="H51" s="22"/>
      <c r="I51" s="26" t="s">
        <v>25</v>
      </c>
      <c r="J51" s="25" t="str">
        <f>E21</f>
        <v>Ing. Zátko T.</v>
      </c>
      <c r="K51" s="24"/>
    </row>
    <row r="52" spans="2:47" s="20" customFormat="1" ht="14.45" customHeight="1" x14ac:dyDescent="0.3">
      <c r="B52" s="21"/>
      <c r="C52" s="19" t="s">
        <v>23</v>
      </c>
      <c r="D52" s="22"/>
      <c r="E52" s="22"/>
      <c r="F52" s="25" t="str">
        <f>IF(E18="","",E18)</f>
        <v/>
      </c>
      <c r="G52" s="22"/>
      <c r="H52" s="22"/>
      <c r="I52" s="23"/>
      <c r="J52" s="22"/>
      <c r="K52" s="24"/>
    </row>
    <row r="53" spans="2:47" s="20" customFormat="1" ht="10.35" customHeight="1" x14ac:dyDescent="0.3">
      <c r="B53" s="21"/>
      <c r="C53" s="22"/>
      <c r="D53" s="22"/>
      <c r="E53" s="22"/>
      <c r="F53" s="22"/>
      <c r="G53" s="22"/>
      <c r="H53" s="22"/>
      <c r="I53" s="23"/>
      <c r="J53" s="22"/>
      <c r="K53" s="24"/>
    </row>
    <row r="54" spans="2:47" s="20" customFormat="1" ht="29.25" customHeight="1" x14ac:dyDescent="0.3">
      <c r="B54" s="21"/>
      <c r="C54" s="59" t="s">
        <v>42</v>
      </c>
      <c r="D54" s="43"/>
      <c r="E54" s="43"/>
      <c r="F54" s="43"/>
      <c r="G54" s="43"/>
      <c r="H54" s="43"/>
      <c r="I54" s="60"/>
      <c r="J54" s="61" t="s">
        <v>43</v>
      </c>
      <c r="K54" s="62"/>
    </row>
    <row r="55" spans="2:47" s="20" customFormat="1" ht="10.35" customHeight="1" x14ac:dyDescent="0.3">
      <c r="B55" s="21"/>
      <c r="C55" s="22"/>
      <c r="D55" s="22"/>
      <c r="E55" s="22"/>
      <c r="F55" s="22"/>
      <c r="G55" s="22"/>
      <c r="H55" s="22"/>
      <c r="I55" s="23"/>
      <c r="J55" s="22"/>
      <c r="K55" s="24"/>
    </row>
    <row r="56" spans="2:47" s="20" customFormat="1" ht="29.25" customHeight="1" x14ac:dyDescent="0.3">
      <c r="B56" s="21"/>
      <c r="C56" s="63" t="s">
        <v>44</v>
      </c>
      <c r="D56" s="22"/>
      <c r="E56" s="22"/>
      <c r="F56" s="22"/>
      <c r="G56" s="22"/>
      <c r="H56" s="22"/>
      <c r="I56" s="23"/>
      <c r="J56" s="37">
        <f>J86</f>
        <v>0</v>
      </c>
      <c r="K56" s="24"/>
      <c r="AU56" s="8" t="s">
        <v>45</v>
      </c>
    </row>
    <row r="57" spans="2:47" s="71" customFormat="1" ht="24.95" customHeight="1" x14ac:dyDescent="0.3">
      <c r="B57" s="64"/>
      <c r="C57" s="65"/>
      <c r="D57" s="66" t="s">
        <v>46</v>
      </c>
      <c r="E57" s="67"/>
      <c r="F57" s="67"/>
      <c r="G57" s="67"/>
      <c r="H57" s="67"/>
      <c r="I57" s="68"/>
      <c r="J57" s="69">
        <f>J87</f>
        <v>0</v>
      </c>
      <c r="K57" s="70"/>
    </row>
    <row r="58" spans="2:47" s="79" customFormat="1" ht="19.899999999999999" customHeight="1" x14ac:dyDescent="0.3">
      <c r="B58" s="72"/>
      <c r="C58" s="73"/>
      <c r="D58" s="74" t="s">
        <v>47</v>
      </c>
      <c r="E58" s="75"/>
      <c r="F58" s="75"/>
      <c r="G58" s="75"/>
      <c r="H58" s="75"/>
      <c r="I58" s="76"/>
      <c r="J58" s="77">
        <f>J88</f>
        <v>0</v>
      </c>
      <c r="K58" s="78"/>
    </row>
    <row r="59" spans="2:47" s="79" customFormat="1" ht="14.85" customHeight="1" x14ac:dyDescent="0.3">
      <c r="B59" s="72"/>
      <c r="C59" s="73"/>
      <c r="D59" s="74" t="s">
        <v>48</v>
      </c>
      <c r="E59" s="75"/>
      <c r="F59" s="75"/>
      <c r="G59" s="75"/>
      <c r="H59" s="75"/>
      <c r="I59" s="76"/>
      <c r="J59" s="77">
        <f>J89</f>
        <v>0</v>
      </c>
      <c r="K59" s="78"/>
    </row>
    <row r="60" spans="2:47" s="79" customFormat="1" ht="14.85" customHeight="1" x14ac:dyDescent="0.3">
      <c r="B60" s="72"/>
      <c r="C60" s="73"/>
      <c r="D60" s="74" t="s">
        <v>49</v>
      </c>
      <c r="E60" s="75"/>
      <c r="F60" s="75"/>
      <c r="G60" s="75"/>
      <c r="H60" s="75"/>
      <c r="I60" s="76"/>
      <c r="J60" s="77">
        <f>J95</f>
        <v>0</v>
      </c>
      <c r="K60" s="78"/>
    </row>
    <row r="61" spans="2:47" s="79" customFormat="1" ht="14.85" customHeight="1" x14ac:dyDescent="0.3">
      <c r="B61" s="72"/>
      <c r="C61" s="73"/>
      <c r="D61" s="74" t="s">
        <v>50</v>
      </c>
      <c r="E61" s="75"/>
      <c r="F61" s="75"/>
      <c r="G61" s="75"/>
      <c r="H61" s="75"/>
      <c r="I61" s="76"/>
      <c r="J61" s="77">
        <f>J101</f>
        <v>0</v>
      </c>
      <c r="K61" s="78"/>
    </row>
    <row r="62" spans="2:47" s="79" customFormat="1" ht="19.899999999999999" customHeight="1" x14ac:dyDescent="0.3">
      <c r="B62" s="72"/>
      <c r="C62" s="73"/>
      <c r="D62" s="74" t="s">
        <v>51</v>
      </c>
      <c r="E62" s="75"/>
      <c r="F62" s="75"/>
      <c r="G62" s="75"/>
      <c r="H62" s="75"/>
      <c r="I62" s="76"/>
      <c r="J62" s="77">
        <f>J113</f>
        <v>0</v>
      </c>
      <c r="K62" s="78"/>
    </row>
    <row r="63" spans="2:47" s="79" customFormat="1" ht="14.85" customHeight="1" x14ac:dyDescent="0.3">
      <c r="B63" s="72"/>
      <c r="C63" s="73"/>
      <c r="D63" s="74" t="s">
        <v>52</v>
      </c>
      <c r="E63" s="75"/>
      <c r="F63" s="75"/>
      <c r="G63" s="75"/>
      <c r="H63" s="75"/>
      <c r="I63" s="76"/>
      <c r="J63" s="77">
        <f>J114</f>
        <v>0</v>
      </c>
      <c r="K63" s="78"/>
    </row>
    <row r="64" spans="2:47" s="79" customFormat="1" ht="14.85" customHeight="1" x14ac:dyDescent="0.3">
      <c r="B64" s="72"/>
      <c r="C64" s="73"/>
      <c r="D64" s="74" t="s">
        <v>53</v>
      </c>
      <c r="E64" s="75"/>
      <c r="F64" s="75"/>
      <c r="G64" s="75"/>
      <c r="H64" s="75"/>
      <c r="I64" s="76"/>
      <c r="J64" s="77">
        <f>J116</f>
        <v>0</v>
      </c>
      <c r="K64" s="78"/>
    </row>
    <row r="65" spans="2:12" s="79" customFormat="1" ht="14.85" customHeight="1" x14ac:dyDescent="0.3">
      <c r="B65" s="72"/>
      <c r="C65" s="73"/>
      <c r="D65" s="74" t="s">
        <v>54</v>
      </c>
      <c r="E65" s="75"/>
      <c r="F65" s="75"/>
      <c r="G65" s="75"/>
      <c r="H65" s="75"/>
      <c r="I65" s="76"/>
      <c r="J65" s="77">
        <f>J136</f>
        <v>0</v>
      </c>
      <c r="K65" s="78"/>
    </row>
    <row r="66" spans="2:12" s="79" customFormat="1" ht="14.85" customHeight="1" x14ac:dyDescent="0.3">
      <c r="B66" s="72"/>
      <c r="C66" s="73"/>
      <c r="D66" s="74" t="s">
        <v>55</v>
      </c>
      <c r="E66" s="75"/>
      <c r="F66" s="75"/>
      <c r="G66" s="75"/>
      <c r="H66" s="75"/>
      <c r="I66" s="76"/>
      <c r="J66" s="77">
        <f>J139</f>
        <v>0</v>
      </c>
      <c r="K66" s="78"/>
    </row>
    <row r="67" spans="2:12" s="20" customFormat="1" ht="21.75" customHeight="1" x14ac:dyDescent="0.3">
      <c r="B67" s="21"/>
      <c r="C67" s="22"/>
      <c r="D67" s="22"/>
      <c r="E67" s="22"/>
      <c r="F67" s="22"/>
      <c r="G67" s="22"/>
      <c r="H67" s="22"/>
      <c r="I67" s="23"/>
      <c r="J67" s="22"/>
      <c r="K67" s="24"/>
    </row>
    <row r="68" spans="2:12" s="20" customFormat="1" ht="6.95" customHeight="1" x14ac:dyDescent="0.3">
      <c r="B68" s="51"/>
      <c r="C68" s="52"/>
      <c r="D68" s="52"/>
      <c r="E68" s="52"/>
      <c r="F68" s="52"/>
      <c r="G68" s="52"/>
      <c r="H68" s="52"/>
      <c r="I68" s="53"/>
      <c r="J68" s="52"/>
      <c r="K68" s="54"/>
    </row>
    <row r="72" spans="2:12" s="20" customFormat="1" ht="6.95" customHeight="1" x14ac:dyDescent="0.3">
      <c r="B72" s="80"/>
      <c r="C72" s="81"/>
      <c r="D72" s="81"/>
      <c r="E72" s="81"/>
      <c r="F72" s="81"/>
      <c r="G72" s="81"/>
      <c r="H72" s="81"/>
      <c r="I72" s="57"/>
      <c r="J72" s="81"/>
      <c r="K72" s="81"/>
      <c r="L72" s="82"/>
    </row>
    <row r="73" spans="2:12" s="20" customFormat="1" ht="36.950000000000003" customHeight="1" x14ac:dyDescent="0.3">
      <c r="B73" s="21"/>
      <c r="C73" s="83" t="s">
        <v>56</v>
      </c>
      <c r="D73" s="84"/>
      <c r="E73" s="84"/>
      <c r="F73" s="84"/>
      <c r="G73" s="84"/>
      <c r="H73" s="84"/>
      <c r="I73" s="85"/>
      <c r="J73" s="84"/>
      <c r="K73" s="84"/>
      <c r="L73" s="82"/>
    </row>
    <row r="74" spans="2:12" s="20" customFormat="1" ht="6.95" customHeight="1" x14ac:dyDescent="0.3">
      <c r="B74" s="21"/>
      <c r="C74" s="84"/>
      <c r="D74" s="84"/>
      <c r="E74" s="84"/>
      <c r="F74" s="84"/>
      <c r="G74" s="84"/>
      <c r="H74" s="84"/>
      <c r="I74" s="85"/>
      <c r="J74" s="84"/>
      <c r="K74" s="84"/>
      <c r="L74" s="82"/>
    </row>
    <row r="75" spans="2:12" s="20" customFormat="1" ht="14.45" customHeight="1" x14ac:dyDescent="0.3">
      <c r="B75" s="21"/>
      <c r="C75" s="86" t="s">
        <v>11</v>
      </c>
      <c r="D75" s="84"/>
      <c r="E75" s="84"/>
      <c r="F75" s="84"/>
      <c r="G75" s="84"/>
      <c r="H75" s="84"/>
      <c r="I75" s="85"/>
      <c r="J75" s="84"/>
      <c r="K75" s="84"/>
      <c r="L75" s="82"/>
    </row>
    <row r="76" spans="2:12" s="20" customFormat="1" ht="22.5" customHeight="1" x14ac:dyDescent="0.3">
      <c r="B76" s="21"/>
      <c r="C76" s="84"/>
      <c r="D76" s="84"/>
      <c r="E76" s="271" t="str">
        <f>E7</f>
        <v>Rekonstrukce kaple svaté Notburgy</v>
      </c>
      <c r="F76" s="272"/>
      <c r="G76" s="272"/>
      <c r="H76" s="272"/>
      <c r="I76" s="85"/>
      <c r="J76" s="84"/>
      <c r="K76" s="84"/>
      <c r="L76" s="82"/>
    </row>
    <row r="77" spans="2:12" s="20" customFormat="1" ht="14.45" customHeight="1" x14ac:dyDescent="0.3">
      <c r="B77" s="21"/>
      <c r="C77" s="86" t="s">
        <v>12</v>
      </c>
      <c r="D77" s="84"/>
      <c r="E77" s="84"/>
      <c r="F77" s="84"/>
      <c r="G77" s="84"/>
      <c r="H77" s="84"/>
      <c r="I77" s="85"/>
      <c r="J77" s="84"/>
      <c r="K77" s="84"/>
      <c r="L77" s="82"/>
    </row>
    <row r="78" spans="2:12" s="20" customFormat="1" ht="23.25" customHeight="1" x14ac:dyDescent="0.3">
      <c r="B78" s="21"/>
      <c r="C78" s="84"/>
      <c r="D78" s="84"/>
      <c r="E78" s="273" t="str">
        <f>E9</f>
        <v>D2 - Oprava věžičky</v>
      </c>
      <c r="F78" s="272"/>
      <c r="G78" s="272"/>
      <c r="H78" s="272"/>
      <c r="I78" s="85"/>
      <c r="J78" s="84"/>
      <c r="K78" s="84"/>
      <c r="L78" s="82"/>
    </row>
    <row r="79" spans="2:12" s="20" customFormat="1" ht="6.95" customHeight="1" x14ac:dyDescent="0.3">
      <c r="B79" s="21"/>
      <c r="C79" s="84"/>
      <c r="D79" s="84"/>
      <c r="E79" s="84"/>
      <c r="F79" s="84"/>
      <c r="G79" s="84"/>
      <c r="H79" s="84"/>
      <c r="I79" s="85"/>
      <c r="J79" s="84"/>
      <c r="K79" s="84"/>
      <c r="L79" s="82"/>
    </row>
    <row r="80" spans="2:12" s="20" customFormat="1" ht="18" customHeight="1" x14ac:dyDescent="0.3">
      <c r="B80" s="21"/>
      <c r="C80" s="86" t="s">
        <v>17</v>
      </c>
      <c r="D80" s="84"/>
      <c r="E80" s="84"/>
      <c r="F80" s="87" t="str">
        <f>F12</f>
        <v>Podbořanský Rohozec</v>
      </c>
      <c r="G80" s="84"/>
      <c r="H80" s="84"/>
      <c r="I80" s="88" t="s">
        <v>19</v>
      </c>
      <c r="J80" s="89">
        <f>IF(J12="","",J12)</f>
        <v>42913</v>
      </c>
      <c r="K80" s="84"/>
      <c r="L80" s="82"/>
    </row>
    <row r="81" spans="2:65" s="20" customFormat="1" ht="6.95" customHeight="1" x14ac:dyDescent="0.3">
      <c r="B81" s="21"/>
      <c r="C81" s="84"/>
      <c r="D81" s="84"/>
      <c r="E81" s="84"/>
      <c r="F81" s="84"/>
      <c r="G81" s="84"/>
      <c r="H81" s="84"/>
      <c r="I81" s="85"/>
      <c r="J81" s="84"/>
      <c r="K81" s="84"/>
      <c r="L81" s="82"/>
    </row>
    <row r="82" spans="2:65" s="20" customFormat="1" ht="15" x14ac:dyDescent="0.3">
      <c r="B82" s="21"/>
      <c r="C82" s="86" t="s">
        <v>20</v>
      </c>
      <c r="D82" s="84"/>
      <c r="E82" s="84"/>
      <c r="F82" s="87" t="str">
        <f>E15</f>
        <v>obec Podbořanský Rohozec</v>
      </c>
      <c r="G82" s="84"/>
      <c r="H82" s="84"/>
      <c r="I82" s="88" t="s">
        <v>25</v>
      </c>
      <c r="J82" s="87" t="str">
        <f>E21</f>
        <v>Ing. Zátko T.</v>
      </c>
      <c r="K82" s="84"/>
      <c r="L82" s="82"/>
    </row>
    <row r="83" spans="2:65" s="20" customFormat="1" ht="14.45" customHeight="1" x14ac:dyDescent="0.3">
      <c r="B83" s="21"/>
      <c r="C83" s="86" t="s">
        <v>23</v>
      </c>
      <c r="D83" s="84"/>
      <c r="E83" s="84"/>
      <c r="F83" s="87" t="str">
        <f>IF(E18="","",E18)</f>
        <v/>
      </c>
      <c r="G83" s="84"/>
      <c r="H83" s="84"/>
      <c r="I83" s="85"/>
      <c r="J83" s="84"/>
      <c r="K83" s="84"/>
      <c r="L83" s="82"/>
    </row>
    <row r="84" spans="2:65" s="20" customFormat="1" ht="10.35" customHeight="1" x14ac:dyDescent="0.3">
      <c r="B84" s="21"/>
      <c r="C84" s="84"/>
      <c r="D84" s="84"/>
      <c r="E84" s="84"/>
      <c r="F84" s="84"/>
      <c r="G84" s="84"/>
      <c r="H84" s="84"/>
      <c r="I84" s="85"/>
      <c r="J84" s="84"/>
      <c r="K84" s="84"/>
      <c r="L84" s="82"/>
    </row>
    <row r="85" spans="2:65" s="99" customFormat="1" ht="29.25" customHeight="1" x14ac:dyDescent="0.3">
      <c r="B85" s="90"/>
      <c r="C85" s="91" t="s">
        <v>57</v>
      </c>
      <c r="D85" s="92" t="s">
        <v>58</v>
      </c>
      <c r="E85" s="92" t="s">
        <v>59</v>
      </c>
      <c r="F85" s="92" t="s">
        <v>60</v>
      </c>
      <c r="G85" s="92" t="s">
        <v>61</v>
      </c>
      <c r="H85" s="92" t="s">
        <v>62</v>
      </c>
      <c r="I85" s="93" t="s">
        <v>63</v>
      </c>
      <c r="J85" s="92" t="s">
        <v>43</v>
      </c>
      <c r="K85" s="94" t="s">
        <v>64</v>
      </c>
      <c r="L85" s="95"/>
      <c r="M85" s="96" t="s">
        <v>65</v>
      </c>
      <c r="N85" s="97" t="s">
        <v>32</v>
      </c>
      <c r="O85" s="97" t="s">
        <v>66</v>
      </c>
      <c r="P85" s="97" t="s">
        <v>67</v>
      </c>
      <c r="Q85" s="97" t="s">
        <v>68</v>
      </c>
      <c r="R85" s="97" t="s">
        <v>69</v>
      </c>
      <c r="S85" s="97" t="s">
        <v>70</v>
      </c>
      <c r="T85" s="98" t="s">
        <v>71</v>
      </c>
    </row>
    <row r="86" spans="2:65" s="20" customFormat="1" ht="29.25" customHeight="1" x14ac:dyDescent="0.35">
      <c r="B86" s="21"/>
      <c r="C86" s="100" t="s">
        <v>44</v>
      </c>
      <c r="D86" s="84"/>
      <c r="E86" s="84"/>
      <c r="F86" s="84"/>
      <c r="G86" s="84"/>
      <c r="H86" s="84"/>
      <c r="I86" s="85"/>
      <c r="J86" s="101">
        <f>BK86</f>
        <v>0</v>
      </c>
      <c r="K86" s="84"/>
      <c r="L86" s="82"/>
      <c r="M86" s="102"/>
      <c r="N86" s="33"/>
      <c r="O86" s="33"/>
      <c r="P86" s="103">
        <f>P87</f>
        <v>0</v>
      </c>
      <c r="Q86" s="33"/>
      <c r="R86" s="103">
        <f>R87</f>
        <v>3.1053042</v>
      </c>
      <c r="S86" s="33"/>
      <c r="T86" s="104">
        <f>T87</f>
        <v>3.14256</v>
      </c>
      <c r="AT86" s="8" t="s">
        <v>72</v>
      </c>
      <c r="AU86" s="8" t="s">
        <v>45</v>
      </c>
      <c r="BK86" s="105">
        <f>BK87</f>
        <v>0</v>
      </c>
    </row>
    <row r="87" spans="2:65" s="117" customFormat="1" ht="37.35" customHeight="1" x14ac:dyDescent="0.35">
      <c r="B87" s="106"/>
      <c r="C87" s="107"/>
      <c r="D87" s="108" t="s">
        <v>72</v>
      </c>
      <c r="E87" s="109" t="s">
        <v>73</v>
      </c>
      <c r="F87" s="109" t="s">
        <v>74</v>
      </c>
      <c r="G87" s="107"/>
      <c r="H87" s="107"/>
      <c r="I87" s="110"/>
      <c r="J87" s="111">
        <f>BK87</f>
        <v>0</v>
      </c>
      <c r="K87" s="107"/>
      <c r="L87" s="112"/>
      <c r="M87" s="113"/>
      <c r="N87" s="114"/>
      <c r="O87" s="114"/>
      <c r="P87" s="115">
        <f>P88+P113</f>
        <v>0</v>
      </c>
      <c r="Q87" s="114"/>
      <c r="R87" s="115">
        <f>R88+R113</f>
        <v>3.1053042</v>
      </c>
      <c r="S87" s="114"/>
      <c r="T87" s="116">
        <f>T88+T113</f>
        <v>3.14256</v>
      </c>
      <c r="AR87" s="118" t="s">
        <v>75</v>
      </c>
      <c r="AT87" s="119" t="s">
        <v>72</v>
      </c>
      <c r="AU87" s="119" t="s">
        <v>76</v>
      </c>
      <c r="AY87" s="118" t="s">
        <v>77</v>
      </c>
      <c r="BK87" s="120">
        <f>BK88+BK113</f>
        <v>0</v>
      </c>
    </row>
    <row r="88" spans="2:65" s="117" customFormat="1" ht="19.899999999999999" customHeight="1" x14ac:dyDescent="0.3">
      <c r="B88" s="106"/>
      <c r="C88" s="107"/>
      <c r="D88" s="108" t="s">
        <v>72</v>
      </c>
      <c r="E88" s="121" t="s">
        <v>78</v>
      </c>
      <c r="F88" s="121" t="s">
        <v>79</v>
      </c>
      <c r="G88" s="107"/>
      <c r="H88" s="107"/>
      <c r="I88" s="110"/>
      <c r="J88" s="122">
        <f>BK88</f>
        <v>0</v>
      </c>
      <c r="K88" s="107"/>
      <c r="L88" s="112"/>
      <c r="M88" s="113"/>
      <c r="N88" s="114"/>
      <c r="O88" s="114"/>
      <c r="P88" s="115">
        <f>P89+P95+P101</f>
        <v>0</v>
      </c>
      <c r="Q88" s="114"/>
      <c r="R88" s="115">
        <f>R89+R95+R101</f>
        <v>0</v>
      </c>
      <c r="S88" s="114"/>
      <c r="T88" s="116">
        <f>T89+T95+T101</f>
        <v>0.50256000000000001</v>
      </c>
      <c r="AR88" s="118" t="s">
        <v>75</v>
      </c>
      <c r="AT88" s="119" t="s">
        <v>72</v>
      </c>
      <c r="AU88" s="119" t="s">
        <v>75</v>
      </c>
      <c r="AY88" s="118" t="s">
        <v>77</v>
      </c>
      <c r="BK88" s="120">
        <f>BK89+BK95+BK101</f>
        <v>0</v>
      </c>
    </row>
    <row r="89" spans="2:65" s="117" customFormat="1" ht="14.85" customHeight="1" x14ac:dyDescent="0.3">
      <c r="B89" s="106"/>
      <c r="C89" s="107"/>
      <c r="D89" s="123" t="s">
        <v>72</v>
      </c>
      <c r="E89" s="124" t="s">
        <v>80</v>
      </c>
      <c r="F89" s="124" t="s">
        <v>81</v>
      </c>
      <c r="G89" s="107"/>
      <c r="H89" s="107"/>
      <c r="I89" s="110"/>
      <c r="J89" s="125">
        <f>BK89</f>
        <v>0</v>
      </c>
      <c r="K89" s="107"/>
      <c r="L89" s="112"/>
      <c r="M89" s="113"/>
      <c r="N89" s="114"/>
      <c r="O89" s="114"/>
      <c r="P89" s="115">
        <f>SUM(P90:P94)</f>
        <v>0</v>
      </c>
      <c r="Q89" s="114"/>
      <c r="R89" s="115">
        <f>SUM(R90:R94)</f>
        <v>0</v>
      </c>
      <c r="S89" s="114"/>
      <c r="T89" s="116">
        <f>SUM(T90:T94)</f>
        <v>0</v>
      </c>
      <c r="AR89" s="118" t="s">
        <v>75</v>
      </c>
      <c r="AT89" s="119" t="s">
        <v>72</v>
      </c>
      <c r="AU89" s="119" t="s">
        <v>7</v>
      </c>
      <c r="AY89" s="118" t="s">
        <v>77</v>
      </c>
      <c r="BK89" s="120">
        <f>SUM(BK90:BK94)</f>
        <v>0</v>
      </c>
    </row>
    <row r="90" spans="2:65" s="20" customFormat="1" ht="22.5" customHeight="1" x14ac:dyDescent="0.3">
      <c r="B90" s="21"/>
      <c r="C90" s="126" t="s">
        <v>75</v>
      </c>
      <c r="D90" s="126" t="s">
        <v>82</v>
      </c>
      <c r="E90" s="127" t="s">
        <v>83</v>
      </c>
      <c r="F90" s="128" t="s">
        <v>84</v>
      </c>
      <c r="G90" s="129" t="s">
        <v>85</v>
      </c>
      <c r="H90" s="130">
        <v>50</v>
      </c>
      <c r="I90" s="131"/>
      <c r="J90" s="132">
        <f>ROUND(I90*H90,2)</f>
        <v>0</v>
      </c>
      <c r="K90" s="128" t="s">
        <v>15</v>
      </c>
      <c r="L90" s="82"/>
      <c r="M90" s="133" t="s">
        <v>15</v>
      </c>
      <c r="N90" s="134" t="s">
        <v>33</v>
      </c>
      <c r="O90" s="22"/>
      <c r="P90" s="135">
        <f>O90*H90</f>
        <v>0</v>
      </c>
      <c r="Q90" s="135">
        <v>0</v>
      </c>
      <c r="R90" s="135">
        <f>Q90*H90</f>
        <v>0</v>
      </c>
      <c r="S90" s="135">
        <v>0</v>
      </c>
      <c r="T90" s="136">
        <f>S90*H90</f>
        <v>0</v>
      </c>
      <c r="AR90" s="8" t="s">
        <v>86</v>
      </c>
      <c r="AT90" s="8" t="s">
        <v>82</v>
      </c>
      <c r="AU90" s="8" t="s">
        <v>87</v>
      </c>
      <c r="AY90" s="8" t="s">
        <v>77</v>
      </c>
      <c r="BE90" s="137">
        <f>IF(N90="základní",J90,0)</f>
        <v>0</v>
      </c>
      <c r="BF90" s="137">
        <f>IF(N90="snížená",J90,0)</f>
        <v>0</v>
      </c>
      <c r="BG90" s="137">
        <f>IF(N90="zákl. přenesená",J90,0)</f>
        <v>0</v>
      </c>
      <c r="BH90" s="137">
        <f>IF(N90="sníž. přenesená",J90,0)</f>
        <v>0</v>
      </c>
      <c r="BI90" s="137">
        <f>IF(N90="nulová",J90,0)</f>
        <v>0</v>
      </c>
      <c r="BJ90" s="8" t="s">
        <v>75</v>
      </c>
      <c r="BK90" s="137">
        <f>ROUND(I90*H90,2)</f>
        <v>0</v>
      </c>
      <c r="BL90" s="8" t="s">
        <v>86</v>
      </c>
      <c r="BM90" s="8" t="s">
        <v>88</v>
      </c>
    </row>
    <row r="91" spans="2:65" s="149" customFormat="1" x14ac:dyDescent="0.3">
      <c r="B91" s="138"/>
      <c r="C91" s="139"/>
      <c r="D91" s="140" t="s">
        <v>89</v>
      </c>
      <c r="E91" s="141" t="s">
        <v>15</v>
      </c>
      <c r="F91" s="142" t="s">
        <v>90</v>
      </c>
      <c r="G91" s="139"/>
      <c r="H91" s="143">
        <v>50</v>
      </c>
      <c r="I91" s="144"/>
      <c r="J91" s="139"/>
      <c r="K91" s="139"/>
      <c r="L91" s="145"/>
      <c r="M91" s="146"/>
      <c r="N91" s="147"/>
      <c r="O91" s="147"/>
      <c r="P91" s="147"/>
      <c r="Q91" s="147"/>
      <c r="R91" s="147"/>
      <c r="S91" s="147"/>
      <c r="T91" s="148"/>
      <c r="AT91" s="150" t="s">
        <v>89</v>
      </c>
      <c r="AU91" s="150" t="s">
        <v>87</v>
      </c>
      <c r="AV91" s="149" t="s">
        <v>7</v>
      </c>
      <c r="AW91" s="149" t="s">
        <v>91</v>
      </c>
      <c r="AX91" s="149" t="s">
        <v>75</v>
      </c>
      <c r="AY91" s="150" t="s">
        <v>77</v>
      </c>
    </row>
    <row r="92" spans="2:65" s="160" customFormat="1" x14ac:dyDescent="0.3">
      <c r="B92" s="151"/>
      <c r="C92" s="152"/>
      <c r="D92" s="140" t="s">
        <v>89</v>
      </c>
      <c r="E92" s="153" t="s">
        <v>15</v>
      </c>
      <c r="F92" s="154" t="s">
        <v>92</v>
      </c>
      <c r="G92" s="152"/>
      <c r="H92" s="153" t="s">
        <v>15</v>
      </c>
      <c r="I92" s="155"/>
      <c r="J92" s="152"/>
      <c r="K92" s="152"/>
      <c r="L92" s="156"/>
      <c r="M92" s="157"/>
      <c r="N92" s="158"/>
      <c r="O92" s="158"/>
      <c r="P92" s="158"/>
      <c r="Q92" s="158"/>
      <c r="R92" s="158"/>
      <c r="S92" s="158"/>
      <c r="T92" s="159"/>
      <c r="AT92" s="161" t="s">
        <v>89</v>
      </c>
      <c r="AU92" s="161" t="s">
        <v>87</v>
      </c>
      <c r="AV92" s="160" t="s">
        <v>75</v>
      </c>
      <c r="AW92" s="160" t="s">
        <v>91</v>
      </c>
      <c r="AX92" s="160" t="s">
        <v>76</v>
      </c>
      <c r="AY92" s="161" t="s">
        <v>77</v>
      </c>
    </row>
    <row r="93" spans="2:65" s="160" customFormat="1" x14ac:dyDescent="0.3">
      <c r="B93" s="151"/>
      <c r="C93" s="152"/>
      <c r="D93" s="162" t="s">
        <v>89</v>
      </c>
      <c r="E93" s="163" t="s">
        <v>15</v>
      </c>
      <c r="F93" s="164" t="s">
        <v>93</v>
      </c>
      <c r="G93" s="152"/>
      <c r="H93" s="163" t="s">
        <v>15</v>
      </c>
      <c r="I93" s="155"/>
      <c r="J93" s="152"/>
      <c r="K93" s="152"/>
      <c r="L93" s="156"/>
      <c r="M93" s="157"/>
      <c r="N93" s="158"/>
      <c r="O93" s="158"/>
      <c r="P93" s="158"/>
      <c r="Q93" s="158"/>
      <c r="R93" s="158"/>
      <c r="S93" s="158"/>
      <c r="T93" s="159"/>
      <c r="AT93" s="161" t="s">
        <v>89</v>
      </c>
      <c r="AU93" s="161" t="s">
        <v>87</v>
      </c>
      <c r="AV93" s="160" t="s">
        <v>75</v>
      </c>
      <c r="AW93" s="160" t="s">
        <v>91</v>
      </c>
      <c r="AX93" s="160" t="s">
        <v>76</v>
      </c>
      <c r="AY93" s="161" t="s">
        <v>77</v>
      </c>
    </row>
    <row r="94" spans="2:65" s="20" customFormat="1" ht="22.5" customHeight="1" x14ac:dyDescent="0.3">
      <c r="B94" s="21"/>
      <c r="C94" s="126" t="s">
        <v>7</v>
      </c>
      <c r="D94" s="126" t="s">
        <v>82</v>
      </c>
      <c r="E94" s="127" t="s">
        <v>94</v>
      </c>
      <c r="F94" s="128" t="s">
        <v>95</v>
      </c>
      <c r="G94" s="129" t="s">
        <v>96</v>
      </c>
      <c r="H94" s="130">
        <v>50</v>
      </c>
      <c r="I94" s="131"/>
      <c r="J94" s="132">
        <f>ROUND(I94*H94,2)</f>
        <v>0</v>
      </c>
      <c r="K94" s="128" t="s">
        <v>15</v>
      </c>
      <c r="L94" s="82"/>
      <c r="M94" s="133" t="s">
        <v>15</v>
      </c>
      <c r="N94" s="134" t="s">
        <v>33</v>
      </c>
      <c r="O94" s="22"/>
      <c r="P94" s="135">
        <f>O94*H94</f>
        <v>0</v>
      </c>
      <c r="Q94" s="135">
        <v>0</v>
      </c>
      <c r="R94" s="135">
        <f>Q94*H94</f>
        <v>0</v>
      </c>
      <c r="S94" s="135">
        <v>0</v>
      </c>
      <c r="T94" s="136">
        <f>S94*H94</f>
        <v>0</v>
      </c>
      <c r="AR94" s="8" t="s">
        <v>86</v>
      </c>
      <c r="AT94" s="8" t="s">
        <v>82</v>
      </c>
      <c r="AU94" s="8" t="s">
        <v>87</v>
      </c>
      <c r="AY94" s="8" t="s">
        <v>77</v>
      </c>
      <c r="BE94" s="137">
        <f>IF(N94="základní",J94,0)</f>
        <v>0</v>
      </c>
      <c r="BF94" s="137">
        <f>IF(N94="snížená",J94,0)</f>
        <v>0</v>
      </c>
      <c r="BG94" s="137">
        <f>IF(N94="zákl. přenesená",J94,0)</f>
        <v>0</v>
      </c>
      <c r="BH94" s="137">
        <f>IF(N94="sníž. přenesená",J94,0)</f>
        <v>0</v>
      </c>
      <c r="BI94" s="137">
        <f>IF(N94="nulová",J94,0)</f>
        <v>0</v>
      </c>
      <c r="BJ94" s="8" t="s">
        <v>75</v>
      </c>
      <c r="BK94" s="137">
        <f>ROUND(I94*H94,2)</f>
        <v>0</v>
      </c>
      <c r="BL94" s="8" t="s">
        <v>86</v>
      </c>
      <c r="BM94" s="8" t="s">
        <v>97</v>
      </c>
    </row>
    <row r="95" spans="2:65" s="117" customFormat="1" ht="22.35" customHeight="1" x14ac:dyDescent="0.3">
      <c r="B95" s="106"/>
      <c r="C95" s="107"/>
      <c r="D95" s="123" t="s">
        <v>72</v>
      </c>
      <c r="E95" s="124" t="s">
        <v>98</v>
      </c>
      <c r="F95" s="124" t="s">
        <v>99</v>
      </c>
      <c r="G95" s="107"/>
      <c r="H95" s="107"/>
      <c r="I95" s="110"/>
      <c r="J95" s="125">
        <f>BK95</f>
        <v>0</v>
      </c>
      <c r="K95" s="107"/>
      <c r="L95" s="112"/>
      <c r="M95" s="113"/>
      <c r="N95" s="114"/>
      <c r="O95" s="114"/>
      <c r="P95" s="115">
        <f>SUM(P96:P100)</f>
        <v>0</v>
      </c>
      <c r="Q95" s="114"/>
      <c r="R95" s="115">
        <f>SUM(R96:R100)</f>
        <v>0</v>
      </c>
      <c r="S95" s="114"/>
      <c r="T95" s="116">
        <f>SUM(T96:T100)</f>
        <v>0.50256000000000001</v>
      </c>
      <c r="AR95" s="118" t="s">
        <v>75</v>
      </c>
      <c r="AT95" s="119" t="s">
        <v>72</v>
      </c>
      <c r="AU95" s="119" t="s">
        <v>7</v>
      </c>
      <c r="AY95" s="118" t="s">
        <v>77</v>
      </c>
      <c r="BK95" s="120">
        <f>SUM(BK96:BK100)</f>
        <v>0</v>
      </c>
    </row>
    <row r="96" spans="2:65" s="20" customFormat="1" ht="22.5" customHeight="1" x14ac:dyDescent="0.3">
      <c r="B96" s="21"/>
      <c r="C96" s="126" t="s">
        <v>87</v>
      </c>
      <c r="D96" s="126" t="s">
        <v>82</v>
      </c>
      <c r="E96" s="127" t="s">
        <v>100</v>
      </c>
      <c r="F96" s="128" t="s">
        <v>101</v>
      </c>
      <c r="G96" s="129" t="s">
        <v>96</v>
      </c>
      <c r="H96" s="130">
        <v>24</v>
      </c>
      <c r="I96" s="131"/>
      <c r="J96" s="132">
        <f>ROUND(I96*H96,2)</f>
        <v>0</v>
      </c>
      <c r="K96" s="128" t="s">
        <v>15</v>
      </c>
      <c r="L96" s="82"/>
      <c r="M96" s="133" t="s">
        <v>15</v>
      </c>
      <c r="N96" s="134" t="s">
        <v>33</v>
      </c>
      <c r="O96" s="22"/>
      <c r="P96" s="135">
        <f>O96*H96</f>
        <v>0</v>
      </c>
      <c r="Q96" s="135">
        <v>0</v>
      </c>
      <c r="R96" s="135">
        <f>Q96*H96</f>
        <v>0</v>
      </c>
      <c r="S96" s="135">
        <v>1.4999999999999999E-2</v>
      </c>
      <c r="T96" s="136">
        <f>S96*H96</f>
        <v>0.36</v>
      </c>
      <c r="AR96" s="8" t="s">
        <v>86</v>
      </c>
      <c r="AT96" s="8" t="s">
        <v>82</v>
      </c>
      <c r="AU96" s="8" t="s">
        <v>87</v>
      </c>
      <c r="AY96" s="8" t="s">
        <v>77</v>
      </c>
      <c r="BE96" s="137">
        <f>IF(N96="základní",J96,0)</f>
        <v>0</v>
      </c>
      <c r="BF96" s="137">
        <f>IF(N96="snížená",J96,0)</f>
        <v>0</v>
      </c>
      <c r="BG96" s="137">
        <f>IF(N96="zákl. přenesená",J96,0)</f>
        <v>0</v>
      </c>
      <c r="BH96" s="137">
        <f>IF(N96="sníž. přenesená",J96,0)</f>
        <v>0</v>
      </c>
      <c r="BI96" s="137">
        <f>IF(N96="nulová",J96,0)</f>
        <v>0</v>
      </c>
      <c r="BJ96" s="8" t="s">
        <v>75</v>
      </c>
      <c r="BK96" s="137">
        <f>ROUND(I96*H96,2)</f>
        <v>0</v>
      </c>
      <c r="BL96" s="8" t="s">
        <v>86</v>
      </c>
      <c r="BM96" s="8" t="s">
        <v>102</v>
      </c>
    </row>
    <row r="97" spans="2:65" s="160" customFormat="1" x14ac:dyDescent="0.3">
      <c r="B97" s="151"/>
      <c r="C97" s="152"/>
      <c r="D97" s="140" t="s">
        <v>89</v>
      </c>
      <c r="E97" s="153" t="s">
        <v>15</v>
      </c>
      <c r="F97" s="154" t="s">
        <v>103</v>
      </c>
      <c r="G97" s="152"/>
      <c r="H97" s="153" t="s">
        <v>15</v>
      </c>
      <c r="I97" s="155"/>
      <c r="J97" s="152"/>
      <c r="K97" s="152"/>
      <c r="L97" s="156"/>
      <c r="M97" s="157"/>
      <c r="N97" s="158"/>
      <c r="O97" s="158"/>
      <c r="P97" s="158"/>
      <c r="Q97" s="158"/>
      <c r="R97" s="158"/>
      <c r="S97" s="158"/>
      <c r="T97" s="159"/>
      <c r="AT97" s="161" t="s">
        <v>89</v>
      </c>
      <c r="AU97" s="161" t="s">
        <v>87</v>
      </c>
      <c r="AV97" s="160" t="s">
        <v>75</v>
      </c>
      <c r="AW97" s="160" t="s">
        <v>91</v>
      </c>
      <c r="AX97" s="160" t="s">
        <v>76</v>
      </c>
      <c r="AY97" s="161" t="s">
        <v>77</v>
      </c>
    </row>
    <row r="98" spans="2:65" s="160" customFormat="1" x14ac:dyDescent="0.3">
      <c r="B98" s="151"/>
      <c r="C98" s="152"/>
      <c r="D98" s="140" t="s">
        <v>89</v>
      </c>
      <c r="E98" s="153" t="s">
        <v>15</v>
      </c>
      <c r="F98" s="154" t="s">
        <v>104</v>
      </c>
      <c r="G98" s="152"/>
      <c r="H98" s="153" t="s">
        <v>15</v>
      </c>
      <c r="I98" s="155"/>
      <c r="J98" s="152"/>
      <c r="K98" s="152"/>
      <c r="L98" s="156"/>
      <c r="M98" s="157"/>
      <c r="N98" s="158"/>
      <c r="O98" s="158"/>
      <c r="P98" s="158"/>
      <c r="Q98" s="158"/>
      <c r="R98" s="158"/>
      <c r="S98" s="158"/>
      <c r="T98" s="159"/>
      <c r="AT98" s="161" t="s">
        <v>89</v>
      </c>
      <c r="AU98" s="161" t="s">
        <v>87</v>
      </c>
      <c r="AV98" s="160" t="s">
        <v>75</v>
      </c>
      <c r="AW98" s="160" t="s">
        <v>91</v>
      </c>
      <c r="AX98" s="160" t="s">
        <v>76</v>
      </c>
      <c r="AY98" s="161" t="s">
        <v>77</v>
      </c>
    </row>
    <row r="99" spans="2:65" s="149" customFormat="1" x14ac:dyDescent="0.3">
      <c r="B99" s="138"/>
      <c r="C99" s="139"/>
      <c r="D99" s="162" t="s">
        <v>89</v>
      </c>
      <c r="E99" s="165" t="s">
        <v>15</v>
      </c>
      <c r="F99" s="166" t="s">
        <v>105</v>
      </c>
      <c r="G99" s="139"/>
      <c r="H99" s="167">
        <v>24</v>
      </c>
      <c r="I99" s="144"/>
      <c r="J99" s="139"/>
      <c r="K99" s="139"/>
      <c r="L99" s="145"/>
      <c r="M99" s="146"/>
      <c r="N99" s="147"/>
      <c r="O99" s="147"/>
      <c r="P99" s="147"/>
      <c r="Q99" s="147"/>
      <c r="R99" s="147"/>
      <c r="S99" s="147"/>
      <c r="T99" s="148"/>
      <c r="AT99" s="150" t="s">
        <v>89</v>
      </c>
      <c r="AU99" s="150" t="s">
        <v>87</v>
      </c>
      <c r="AV99" s="149" t="s">
        <v>7</v>
      </c>
      <c r="AW99" s="149" t="s">
        <v>91</v>
      </c>
      <c r="AX99" s="149" t="s">
        <v>75</v>
      </c>
      <c r="AY99" s="150" t="s">
        <v>77</v>
      </c>
    </row>
    <row r="100" spans="2:65" s="20" customFormat="1" ht="22.5" customHeight="1" x14ac:dyDescent="0.3">
      <c r="B100" s="21"/>
      <c r="C100" s="126" t="s">
        <v>86</v>
      </c>
      <c r="D100" s="126" t="s">
        <v>82</v>
      </c>
      <c r="E100" s="127" t="s">
        <v>106</v>
      </c>
      <c r="F100" s="128" t="s">
        <v>107</v>
      </c>
      <c r="G100" s="129" t="s">
        <v>96</v>
      </c>
      <c r="H100" s="130">
        <v>24</v>
      </c>
      <c r="I100" s="131"/>
      <c r="J100" s="132">
        <f>ROUND(I100*H100,2)</f>
        <v>0</v>
      </c>
      <c r="K100" s="128" t="s">
        <v>15</v>
      </c>
      <c r="L100" s="82"/>
      <c r="M100" s="133" t="s">
        <v>15</v>
      </c>
      <c r="N100" s="134" t="s">
        <v>33</v>
      </c>
      <c r="O100" s="22"/>
      <c r="P100" s="135">
        <f>O100*H100</f>
        <v>0</v>
      </c>
      <c r="Q100" s="135">
        <v>0</v>
      </c>
      <c r="R100" s="135">
        <f>Q100*H100</f>
        <v>0</v>
      </c>
      <c r="S100" s="135">
        <v>5.94E-3</v>
      </c>
      <c r="T100" s="136">
        <f>S100*H100</f>
        <v>0.14255999999999999</v>
      </c>
      <c r="AR100" s="8" t="s">
        <v>86</v>
      </c>
      <c r="AT100" s="8" t="s">
        <v>82</v>
      </c>
      <c r="AU100" s="8" t="s">
        <v>87</v>
      </c>
      <c r="AY100" s="8" t="s">
        <v>77</v>
      </c>
      <c r="BE100" s="137">
        <f>IF(N100="základní",J100,0)</f>
        <v>0</v>
      </c>
      <c r="BF100" s="137">
        <f>IF(N100="snížená",J100,0)</f>
        <v>0</v>
      </c>
      <c r="BG100" s="137">
        <f>IF(N100="zákl. přenesená",J100,0)</f>
        <v>0</v>
      </c>
      <c r="BH100" s="137">
        <f>IF(N100="sníž. přenesená",J100,0)</f>
        <v>0</v>
      </c>
      <c r="BI100" s="137">
        <f>IF(N100="nulová",J100,0)</f>
        <v>0</v>
      </c>
      <c r="BJ100" s="8" t="s">
        <v>75</v>
      </c>
      <c r="BK100" s="137">
        <f>ROUND(I100*H100,2)</f>
        <v>0</v>
      </c>
      <c r="BL100" s="8" t="s">
        <v>86</v>
      </c>
      <c r="BM100" s="8" t="s">
        <v>108</v>
      </c>
    </row>
    <row r="101" spans="2:65" s="117" customFormat="1" ht="22.35" customHeight="1" x14ac:dyDescent="0.3">
      <c r="B101" s="106"/>
      <c r="C101" s="107"/>
      <c r="D101" s="123" t="s">
        <v>72</v>
      </c>
      <c r="E101" s="124" t="s">
        <v>109</v>
      </c>
      <c r="F101" s="124" t="s">
        <v>110</v>
      </c>
      <c r="G101" s="107"/>
      <c r="H101" s="107"/>
      <c r="I101" s="110"/>
      <c r="J101" s="125">
        <f>BK101</f>
        <v>0</v>
      </c>
      <c r="K101" s="107"/>
      <c r="L101" s="112"/>
      <c r="M101" s="113"/>
      <c r="N101" s="114"/>
      <c r="O101" s="114"/>
      <c r="P101" s="115">
        <f>SUM(P102:P112)</f>
        <v>0</v>
      </c>
      <c r="Q101" s="114"/>
      <c r="R101" s="115">
        <f>SUM(R102:R112)</f>
        <v>0</v>
      </c>
      <c r="S101" s="114"/>
      <c r="T101" s="116">
        <f>SUM(T102:T112)</f>
        <v>0</v>
      </c>
      <c r="AR101" s="118" t="s">
        <v>75</v>
      </c>
      <c r="AT101" s="119" t="s">
        <v>72</v>
      </c>
      <c r="AU101" s="119" t="s">
        <v>7</v>
      </c>
      <c r="AY101" s="118" t="s">
        <v>77</v>
      </c>
      <c r="BK101" s="120">
        <f>SUM(BK102:BK112)</f>
        <v>0</v>
      </c>
    </row>
    <row r="102" spans="2:65" s="20" customFormat="1" ht="31.5" customHeight="1" x14ac:dyDescent="0.3">
      <c r="B102" s="21"/>
      <c r="C102" s="126" t="s">
        <v>111</v>
      </c>
      <c r="D102" s="126" t="s">
        <v>82</v>
      </c>
      <c r="E102" s="127" t="s">
        <v>112</v>
      </c>
      <c r="F102" s="128" t="s">
        <v>113</v>
      </c>
      <c r="G102" s="129" t="s">
        <v>114</v>
      </c>
      <c r="H102" s="130">
        <v>3.1429999999999998</v>
      </c>
      <c r="I102" s="131"/>
      <c r="J102" s="132">
        <f>ROUND(I102*H102,2)</f>
        <v>0</v>
      </c>
      <c r="K102" s="128" t="s">
        <v>115</v>
      </c>
      <c r="L102" s="82"/>
      <c r="M102" s="133" t="s">
        <v>15</v>
      </c>
      <c r="N102" s="134" t="s">
        <v>33</v>
      </c>
      <c r="O102" s="22"/>
      <c r="P102" s="135">
        <f>O102*H102</f>
        <v>0</v>
      </c>
      <c r="Q102" s="135">
        <v>0</v>
      </c>
      <c r="R102" s="135">
        <f>Q102*H102</f>
        <v>0</v>
      </c>
      <c r="S102" s="135">
        <v>0</v>
      </c>
      <c r="T102" s="136">
        <f>S102*H102</f>
        <v>0</v>
      </c>
      <c r="AR102" s="8" t="s">
        <v>86</v>
      </c>
      <c r="AT102" s="8" t="s">
        <v>82</v>
      </c>
      <c r="AU102" s="8" t="s">
        <v>87</v>
      </c>
      <c r="AY102" s="8" t="s">
        <v>77</v>
      </c>
      <c r="BE102" s="137">
        <f>IF(N102="základní",J102,0)</f>
        <v>0</v>
      </c>
      <c r="BF102" s="137">
        <f>IF(N102="snížená",J102,0)</f>
        <v>0</v>
      </c>
      <c r="BG102" s="137">
        <f>IF(N102="zákl. přenesená",J102,0)</f>
        <v>0</v>
      </c>
      <c r="BH102" s="137">
        <f>IF(N102="sníž. přenesená",J102,0)</f>
        <v>0</v>
      </c>
      <c r="BI102" s="137">
        <f>IF(N102="nulová",J102,0)</f>
        <v>0</v>
      </c>
      <c r="BJ102" s="8" t="s">
        <v>75</v>
      </c>
      <c r="BK102" s="137">
        <f>ROUND(I102*H102,2)</f>
        <v>0</v>
      </c>
      <c r="BL102" s="8" t="s">
        <v>86</v>
      </c>
      <c r="BM102" s="8" t="s">
        <v>116</v>
      </c>
    </row>
    <row r="103" spans="2:65" s="20" customFormat="1" ht="22.5" customHeight="1" x14ac:dyDescent="0.3">
      <c r="B103" s="21"/>
      <c r="C103" s="126" t="s">
        <v>117</v>
      </c>
      <c r="D103" s="126" t="s">
        <v>82</v>
      </c>
      <c r="E103" s="127" t="s">
        <v>118</v>
      </c>
      <c r="F103" s="128" t="s">
        <v>119</v>
      </c>
      <c r="G103" s="129" t="s">
        <v>114</v>
      </c>
      <c r="H103" s="130">
        <v>3.1429999999999998</v>
      </c>
      <c r="I103" s="131"/>
      <c r="J103" s="132">
        <f>ROUND(I103*H103,2)</f>
        <v>0</v>
      </c>
      <c r="K103" s="128" t="s">
        <v>115</v>
      </c>
      <c r="L103" s="82"/>
      <c r="M103" s="133" t="s">
        <v>15</v>
      </c>
      <c r="N103" s="134" t="s">
        <v>33</v>
      </c>
      <c r="O103" s="22"/>
      <c r="P103" s="135">
        <f>O103*H103</f>
        <v>0</v>
      </c>
      <c r="Q103" s="135">
        <v>0</v>
      </c>
      <c r="R103" s="135">
        <f>Q103*H103</f>
        <v>0</v>
      </c>
      <c r="S103" s="135">
        <v>0</v>
      </c>
      <c r="T103" s="136">
        <f>S103*H103</f>
        <v>0</v>
      </c>
      <c r="AR103" s="8" t="s">
        <v>86</v>
      </c>
      <c r="AT103" s="8" t="s">
        <v>82</v>
      </c>
      <c r="AU103" s="8" t="s">
        <v>87</v>
      </c>
      <c r="AY103" s="8" t="s">
        <v>77</v>
      </c>
      <c r="BE103" s="137">
        <f>IF(N103="základní",J103,0)</f>
        <v>0</v>
      </c>
      <c r="BF103" s="137">
        <f>IF(N103="snížená",J103,0)</f>
        <v>0</v>
      </c>
      <c r="BG103" s="137">
        <f>IF(N103="zákl. přenesená",J103,0)</f>
        <v>0</v>
      </c>
      <c r="BH103" s="137">
        <f>IF(N103="sníž. přenesená",J103,0)</f>
        <v>0</v>
      </c>
      <c r="BI103" s="137">
        <f>IF(N103="nulová",J103,0)</f>
        <v>0</v>
      </c>
      <c r="BJ103" s="8" t="s">
        <v>75</v>
      </c>
      <c r="BK103" s="137">
        <f>ROUND(I103*H103,2)</f>
        <v>0</v>
      </c>
      <c r="BL103" s="8" t="s">
        <v>86</v>
      </c>
      <c r="BM103" s="8" t="s">
        <v>120</v>
      </c>
    </row>
    <row r="104" spans="2:65" s="160" customFormat="1" x14ac:dyDescent="0.3">
      <c r="B104" s="151"/>
      <c r="C104" s="152"/>
      <c r="D104" s="140" t="s">
        <v>89</v>
      </c>
      <c r="E104" s="153" t="s">
        <v>15</v>
      </c>
      <c r="F104" s="154" t="s">
        <v>121</v>
      </c>
      <c r="G104" s="152"/>
      <c r="H104" s="153" t="s">
        <v>15</v>
      </c>
      <c r="I104" s="155"/>
      <c r="J104" s="152"/>
      <c r="K104" s="152"/>
      <c r="L104" s="156"/>
      <c r="M104" s="157"/>
      <c r="N104" s="158"/>
      <c r="O104" s="158"/>
      <c r="P104" s="158"/>
      <c r="Q104" s="158"/>
      <c r="R104" s="158"/>
      <c r="S104" s="158"/>
      <c r="T104" s="159"/>
      <c r="AT104" s="161" t="s">
        <v>89</v>
      </c>
      <c r="AU104" s="161" t="s">
        <v>87</v>
      </c>
      <c r="AV104" s="160" t="s">
        <v>75</v>
      </c>
      <c r="AW104" s="160" t="s">
        <v>91</v>
      </c>
      <c r="AX104" s="160" t="s">
        <v>76</v>
      </c>
      <c r="AY104" s="161" t="s">
        <v>77</v>
      </c>
    </row>
    <row r="105" spans="2:65" s="149" customFormat="1" x14ac:dyDescent="0.3">
      <c r="B105" s="138"/>
      <c r="C105" s="139"/>
      <c r="D105" s="162" t="s">
        <v>89</v>
      </c>
      <c r="E105" s="165" t="s">
        <v>15</v>
      </c>
      <c r="F105" s="166" t="s">
        <v>122</v>
      </c>
      <c r="G105" s="139"/>
      <c r="H105" s="167">
        <v>3.1429999999999998</v>
      </c>
      <c r="I105" s="144"/>
      <c r="J105" s="139"/>
      <c r="K105" s="139"/>
      <c r="L105" s="145"/>
      <c r="M105" s="146"/>
      <c r="N105" s="147"/>
      <c r="O105" s="147"/>
      <c r="P105" s="147"/>
      <c r="Q105" s="147"/>
      <c r="R105" s="147"/>
      <c r="S105" s="147"/>
      <c r="T105" s="148"/>
      <c r="AT105" s="150" t="s">
        <v>89</v>
      </c>
      <c r="AU105" s="150" t="s">
        <v>87</v>
      </c>
      <c r="AV105" s="149" t="s">
        <v>7</v>
      </c>
      <c r="AW105" s="149" t="s">
        <v>91</v>
      </c>
      <c r="AX105" s="149" t="s">
        <v>75</v>
      </c>
      <c r="AY105" s="150" t="s">
        <v>77</v>
      </c>
    </row>
    <row r="106" spans="2:65" s="20" customFormat="1" ht="22.5" customHeight="1" x14ac:dyDescent="0.3">
      <c r="B106" s="21"/>
      <c r="C106" s="126" t="s">
        <v>123</v>
      </c>
      <c r="D106" s="126" t="s">
        <v>82</v>
      </c>
      <c r="E106" s="127" t="s">
        <v>124</v>
      </c>
      <c r="F106" s="128" t="s">
        <v>125</v>
      </c>
      <c r="G106" s="129" t="s">
        <v>114</v>
      </c>
      <c r="H106" s="130">
        <v>12.571999999999999</v>
      </c>
      <c r="I106" s="131"/>
      <c r="J106" s="132">
        <f>ROUND(I106*H106,2)</f>
        <v>0</v>
      </c>
      <c r="K106" s="128" t="s">
        <v>115</v>
      </c>
      <c r="L106" s="82"/>
      <c r="M106" s="133" t="s">
        <v>15</v>
      </c>
      <c r="N106" s="134" t="s">
        <v>33</v>
      </c>
      <c r="O106" s="22"/>
      <c r="P106" s="135">
        <f>O106*H106</f>
        <v>0</v>
      </c>
      <c r="Q106" s="135">
        <v>0</v>
      </c>
      <c r="R106" s="135">
        <f>Q106*H106</f>
        <v>0</v>
      </c>
      <c r="S106" s="135">
        <v>0</v>
      </c>
      <c r="T106" s="136">
        <f>S106*H106</f>
        <v>0</v>
      </c>
      <c r="AR106" s="8" t="s">
        <v>86</v>
      </c>
      <c r="AT106" s="8" t="s">
        <v>82</v>
      </c>
      <c r="AU106" s="8" t="s">
        <v>87</v>
      </c>
      <c r="AY106" s="8" t="s">
        <v>77</v>
      </c>
      <c r="BE106" s="137">
        <f>IF(N106="základní",J106,0)</f>
        <v>0</v>
      </c>
      <c r="BF106" s="137">
        <f>IF(N106="snížená",J106,0)</f>
        <v>0</v>
      </c>
      <c r="BG106" s="137">
        <f>IF(N106="zákl. přenesená",J106,0)</f>
        <v>0</v>
      </c>
      <c r="BH106" s="137">
        <f>IF(N106="sníž. přenesená",J106,0)</f>
        <v>0</v>
      </c>
      <c r="BI106" s="137">
        <f>IF(N106="nulová",J106,0)</f>
        <v>0</v>
      </c>
      <c r="BJ106" s="8" t="s">
        <v>75</v>
      </c>
      <c r="BK106" s="137">
        <f>ROUND(I106*H106,2)</f>
        <v>0</v>
      </c>
      <c r="BL106" s="8" t="s">
        <v>86</v>
      </c>
      <c r="BM106" s="8" t="s">
        <v>126</v>
      </c>
    </row>
    <row r="107" spans="2:65" s="160" customFormat="1" x14ac:dyDescent="0.3">
      <c r="B107" s="151"/>
      <c r="C107" s="152"/>
      <c r="D107" s="140" t="s">
        <v>89</v>
      </c>
      <c r="E107" s="153" t="s">
        <v>15</v>
      </c>
      <c r="F107" s="154" t="s">
        <v>127</v>
      </c>
      <c r="G107" s="152"/>
      <c r="H107" s="153" t="s">
        <v>15</v>
      </c>
      <c r="I107" s="155"/>
      <c r="J107" s="152"/>
      <c r="K107" s="152"/>
      <c r="L107" s="156"/>
      <c r="M107" s="157"/>
      <c r="N107" s="158"/>
      <c r="O107" s="158"/>
      <c r="P107" s="158"/>
      <c r="Q107" s="158"/>
      <c r="R107" s="158"/>
      <c r="S107" s="158"/>
      <c r="T107" s="159"/>
      <c r="AT107" s="161" t="s">
        <v>89</v>
      </c>
      <c r="AU107" s="161" t="s">
        <v>87</v>
      </c>
      <c r="AV107" s="160" t="s">
        <v>75</v>
      </c>
      <c r="AW107" s="160" t="s">
        <v>91</v>
      </c>
      <c r="AX107" s="160" t="s">
        <v>76</v>
      </c>
      <c r="AY107" s="161" t="s">
        <v>77</v>
      </c>
    </row>
    <row r="108" spans="2:65" s="149" customFormat="1" x14ac:dyDescent="0.3">
      <c r="B108" s="138"/>
      <c r="C108" s="139"/>
      <c r="D108" s="162" t="s">
        <v>89</v>
      </c>
      <c r="E108" s="165" t="s">
        <v>15</v>
      </c>
      <c r="F108" s="166" t="s">
        <v>128</v>
      </c>
      <c r="G108" s="139"/>
      <c r="H108" s="167">
        <v>12.571999999999999</v>
      </c>
      <c r="I108" s="144"/>
      <c r="J108" s="139"/>
      <c r="K108" s="139"/>
      <c r="L108" s="145"/>
      <c r="M108" s="146"/>
      <c r="N108" s="147"/>
      <c r="O108" s="147"/>
      <c r="P108" s="147"/>
      <c r="Q108" s="147"/>
      <c r="R108" s="147"/>
      <c r="S108" s="147"/>
      <c r="T108" s="148"/>
      <c r="AT108" s="150" t="s">
        <v>89</v>
      </c>
      <c r="AU108" s="150" t="s">
        <v>87</v>
      </c>
      <c r="AV108" s="149" t="s">
        <v>7</v>
      </c>
      <c r="AW108" s="149" t="s">
        <v>91</v>
      </c>
      <c r="AX108" s="149" t="s">
        <v>75</v>
      </c>
      <c r="AY108" s="150" t="s">
        <v>77</v>
      </c>
    </row>
    <row r="109" spans="2:65" s="20" customFormat="1" ht="22.5" customHeight="1" x14ac:dyDescent="0.3">
      <c r="B109" s="21"/>
      <c r="C109" s="126" t="s">
        <v>129</v>
      </c>
      <c r="D109" s="126" t="s">
        <v>82</v>
      </c>
      <c r="E109" s="127" t="s">
        <v>130</v>
      </c>
      <c r="F109" s="128" t="s">
        <v>131</v>
      </c>
      <c r="G109" s="129" t="s">
        <v>114</v>
      </c>
      <c r="H109" s="130">
        <v>2.64</v>
      </c>
      <c r="I109" s="131"/>
      <c r="J109" s="132">
        <f>ROUND(I109*H109,2)</f>
        <v>0</v>
      </c>
      <c r="K109" s="128" t="s">
        <v>115</v>
      </c>
      <c r="L109" s="82"/>
      <c r="M109" s="133" t="s">
        <v>15</v>
      </c>
      <c r="N109" s="134" t="s">
        <v>33</v>
      </c>
      <c r="O109" s="22"/>
      <c r="P109" s="135">
        <f>O109*H109</f>
        <v>0</v>
      </c>
      <c r="Q109" s="135">
        <v>0</v>
      </c>
      <c r="R109" s="135">
        <f>Q109*H109</f>
        <v>0</v>
      </c>
      <c r="S109" s="135">
        <v>0</v>
      </c>
      <c r="T109" s="136">
        <f>S109*H109</f>
        <v>0</v>
      </c>
      <c r="AR109" s="8" t="s">
        <v>86</v>
      </c>
      <c r="AT109" s="8" t="s">
        <v>82</v>
      </c>
      <c r="AU109" s="8" t="s">
        <v>87</v>
      </c>
      <c r="AY109" s="8" t="s">
        <v>77</v>
      </c>
      <c r="BE109" s="137">
        <f>IF(N109="základní",J109,0)</f>
        <v>0</v>
      </c>
      <c r="BF109" s="137">
        <f>IF(N109="snížená",J109,0)</f>
        <v>0</v>
      </c>
      <c r="BG109" s="137">
        <f>IF(N109="zákl. přenesená",J109,0)</f>
        <v>0</v>
      </c>
      <c r="BH109" s="137">
        <f>IF(N109="sníž. přenesená",J109,0)</f>
        <v>0</v>
      </c>
      <c r="BI109" s="137">
        <f>IF(N109="nulová",J109,0)</f>
        <v>0</v>
      </c>
      <c r="BJ109" s="8" t="s">
        <v>75</v>
      </c>
      <c r="BK109" s="137">
        <f>ROUND(I109*H109,2)</f>
        <v>0</v>
      </c>
      <c r="BL109" s="8" t="s">
        <v>86</v>
      </c>
      <c r="BM109" s="8" t="s">
        <v>132</v>
      </c>
    </row>
    <row r="110" spans="2:65" s="160" customFormat="1" x14ac:dyDescent="0.3">
      <c r="B110" s="151"/>
      <c r="C110" s="152"/>
      <c r="D110" s="140" t="s">
        <v>89</v>
      </c>
      <c r="E110" s="153" t="s">
        <v>15</v>
      </c>
      <c r="F110" s="154" t="s">
        <v>133</v>
      </c>
      <c r="G110" s="152"/>
      <c r="H110" s="153" t="s">
        <v>15</v>
      </c>
      <c r="I110" s="155"/>
      <c r="J110" s="152"/>
      <c r="K110" s="152"/>
      <c r="L110" s="156"/>
      <c r="M110" s="157"/>
      <c r="N110" s="158"/>
      <c r="O110" s="158"/>
      <c r="P110" s="158"/>
      <c r="Q110" s="158"/>
      <c r="R110" s="158"/>
      <c r="S110" s="158"/>
      <c r="T110" s="159"/>
      <c r="AT110" s="161" t="s">
        <v>89</v>
      </c>
      <c r="AU110" s="161" t="s">
        <v>87</v>
      </c>
      <c r="AV110" s="160" t="s">
        <v>75</v>
      </c>
      <c r="AW110" s="160" t="s">
        <v>91</v>
      </c>
      <c r="AX110" s="160" t="s">
        <v>76</v>
      </c>
      <c r="AY110" s="161" t="s">
        <v>77</v>
      </c>
    </row>
    <row r="111" spans="2:65" s="149" customFormat="1" x14ac:dyDescent="0.3">
      <c r="B111" s="138"/>
      <c r="C111" s="139"/>
      <c r="D111" s="162" t="s">
        <v>89</v>
      </c>
      <c r="E111" s="165" t="s">
        <v>15</v>
      </c>
      <c r="F111" s="166" t="s">
        <v>134</v>
      </c>
      <c r="G111" s="139"/>
      <c r="H111" s="167">
        <v>2.64</v>
      </c>
      <c r="I111" s="144"/>
      <c r="J111" s="139"/>
      <c r="K111" s="139"/>
      <c r="L111" s="145"/>
      <c r="M111" s="146"/>
      <c r="N111" s="147"/>
      <c r="O111" s="147"/>
      <c r="P111" s="147"/>
      <c r="Q111" s="147"/>
      <c r="R111" s="147"/>
      <c r="S111" s="147"/>
      <c r="T111" s="148"/>
      <c r="AT111" s="150" t="s">
        <v>89</v>
      </c>
      <c r="AU111" s="150" t="s">
        <v>87</v>
      </c>
      <c r="AV111" s="149" t="s">
        <v>7</v>
      </c>
      <c r="AW111" s="149" t="s">
        <v>91</v>
      </c>
      <c r="AX111" s="149" t="s">
        <v>75</v>
      </c>
      <c r="AY111" s="150" t="s">
        <v>77</v>
      </c>
    </row>
    <row r="112" spans="2:65" s="20" customFormat="1" ht="22.5" customHeight="1" x14ac:dyDescent="0.3">
      <c r="B112" s="21"/>
      <c r="C112" s="126" t="s">
        <v>135</v>
      </c>
      <c r="D112" s="126" t="s">
        <v>82</v>
      </c>
      <c r="E112" s="127" t="s">
        <v>136</v>
      </c>
      <c r="F112" s="128" t="s">
        <v>137</v>
      </c>
      <c r="G112" s="129" t="s">
        <v>114</v>
      </c>
      <c r="H112" s="130">
        <v>0.503</v>
      </c>
      <c r="I112" s="131"/>
      <c r="J112" s="132">
        <f>ROUND(I112*H112,2)</f>
        <v>0</v>
      </c>
      <c r="K112" s="128" t="s">
        <v>115</v>
      </c>
      <c r="L112" s="82"/>
      <c r="M112" s="133" t="s">
        <v>15</v>
      </c>
      <c r="N112" s="134" t="s">
        <v>33</v>
      </c>
      <c r="O112" s="22"/>
      <c r="P112" s="135">
        <f>O112*H112</f>
        <v>0</v>
      </c>
      <c r="Q112" s="135">
        <v>0</v>
      </c>
      <c r="R112" s="135">
        <f>Q112*H112</f>
        <v>0</v>
      </c>
      <c r="S112" s="135">
        <v>0</v>
      </c>
      <c r="T112" s="136">
        <f>S112*H112</f>
        <v>0</v>
      </c>
      <c r="AR112" s="8" t="s">
        <v>86</v>
      </c>
      <c r="AT112" s="8" t="s">
        <v>82</v>
      </c>
      <c r="AU112" s="8" t="s">
        <v>87</v>
      </c>
      <c r="AY112" s="8" t="s">
        <v>77</v>
      </c>
      <c r="BE112" s="137">
        <f>IF(N112="základní",J112,0)</f>
        <v>0</v>
      </c>
      <c r="BF112" s="137">
        <f>IF(N112="snížená",J112,0)</f>
        <v>0</v>
      </c>
      <c r="BG112" s="137">
        <f>IF(N112="zákl. přenesená",J112,0)</f>
        <v>0</v>
      </c>
      <c r="BH112" s="137">
        <f>IF(N112="sníž. přenesená",J112,0)</f>
        <v>0</v>
      </c>
      <c r="BI112" s="137">
        <f>IF(N112="nulová",J112,0)</f>
        <v>0</v>
      </c>
      <c r="BJ112" s="8" t="s">
        <v>75</v>
      </c>
      <c r="BK112" s="137">
        <f>ROUND(I112*H112,2)</f>
        <v>0</v>
      </c>
      <c r="BL112" s="8" t="s">
        <v>86</v>
      </c>
      <c r="BM112" s="8" t="s">
        <v>138</v>
      </c>
    </row>
    <row r="113" spans="2:65" s="117" customFormat="1" ht="29.85" customHeight="1" x14ac:dyDescent="0.3">
      <c r="B113" s="106"/>
      <c r="C113" s="107"/>
      <c r="D113" s="108" t="s">
        <v>72</v>
      </c>
      <c r="E113" s="121" t="s">
        <v>139</v>
      </c>
      <c r="F113" s="121" t="s">
        <v>140</v>
      </c>
      <c r="G113" s="107"/>
      <c r="H113" s="107"/>
      <c r="I113" s="110"/>
      <c r="J113" s="122">
        <f>BK113</f>
        <v>0</v>
      </c>
      <c r="K113" s="107"/>
      <c r="L113" s="112"/>
      <c r="M113" s="113"/>
      <c r="N113" s="114"/>
      <c r="O113" s="114"/>
      <c r="P113" s="115">
        <f>P114+P116+P136+P139</f>
        <v>0</v>
      </c>
      <c r="Q113" s="114"/>
      <c r="R113" s="115">
        <f>R114+R116+R136+R139</f>
        <v>3.1053042</v>
      </c>
      <c r="S113" s="114"/>
      <c r="T113" s="116">
        <f>T114+T116+T136+T139</f>
        <v>2.64</v>
      </c>
      <c r="AR113" s="118" t="s">
        <v>7</v>
      </c>
      <c r="AT113" s="119" t="s">
        <v>72</v>
      </c>
      <c r="AU113" s="119" t="s">
        <v>75</v>
      </c>
      <c r="AY113" s="118" t="s">
        <v>77</v>
      </c>
      <c r="BK113" s="120">
        <f>BK114+BK116+BK136+BK139</f>
        <v>0</v>
      </c>
    </row>
    <row r="114" spans="2:65" s="117" customFormat="1" ht="14.85" customHeight="1" x14ac:dyDescent="0.3">
      <c r="B114" s="106"/>
      <c r="C114" s="107"/>
      <c r="D114" s="123" t="s">
        <v>72</v>
      </c>
      <c r="E114" s="124" t="s">
        <v>141</v>
      </c>
      <c r="F114" s="124" t="s">
        <v>142</v>
      </c>
      <c r="G114" s="107"/>
      <c r="H114" s="107"/>
      <c r="I114" s="110"/>
      <c r="J114" s="125">
        <f>BK114</f>
        <v>0</v>
      </c>
      <c r="K114" s="107"/>
      <c r="L114" s="112"/>
      <c r="M114" s="113"/>
      <c r="N114" s="114"/>
      <c r="O114" s="114"/>
      <c r="P114" s="115">
        <f>P115</f>
        <v>0</v>
      </c>
      <c r="Q114" s="114"/>
      <c r="R114" s="115">
        <f>R115</f>
        <v>0</v>
      </c>
      <c r="S114" s="114"/>
      <c r="T114" s="116">
        <f>T115</f>
        <v>0</v>
      </c>
      <c r="AR114" s="118" t="s">
        <v>75</v>
      </c>
      <c r="AT114" s="119" t="s">
        <v>72</v>
      </c>
      <c r="AU114" s="119" t="s">
        <v>7</v>
      </c>
      <c r="AY114" s="118" t="s">
        <v>77</v>
      </c>
      <c r="BK114" s="120">
        <f>BK115</f>
        <v>0</v>
      </c>
    </row>
    <row r="115" spans="2:65" s="20" customFormat="1" ht="22.5" customHeight="1" x14ac:dyDescent="0.3">
      <c r="B115" s="21"/>
      <c r="C115" s="126" t="s">
        <v>143</v>
      </c>
      <c r="D115" s="126" t="s">
        <v>82</v>
      </c>
      <c r="E115" s="127" t="s">
        <v>144</v>
      </c>
      <c r="F115" s="128" t="s">
        <v>145</v>
      </c>
      <c r="G115" s="129" t="s">
        <v>146</v>
      </c>
      <c r="H115" s="130">
        <v>1</v>
      </c>
      <c r="I115" s="131"/>
      <c r="J115" s="132">
        <f>ROUND(I115*H115,2)</f>
        <v>0</v>
      </c>
      <c r="K115" s="128" t="s">
        <v>15</v>
      </c>
      <c r="L115" s="82"/>
      <c r="M115" s="133" t="s">
        <v>15</v>
      </c>
      <c r="N115" s="134" t="s">
        <v>33</v>
      </c>
      <c r="O115" s="22"/>
      <c r="P115" s="135">
        <f>O115*H115</f>
        <v>0</v>
      </c>
      <c r="Q115" s="135">
        <v>0</v>
      </c>
      <c r="R115" s="135">
        <f>Q115*H115</f>
        <v>0</v>
      </c>
      <c r="S115" s="135">
        <v>0</v>
      </c>
      <c r="T115" s="136">
        <f>S115*H115</f>
        <v>0</v>
      </c>
      <c r="AR115" s="8" t="s">
        <v>86</v>
      </c>
      <c r="AT115" s="8" t="s">
        <v>82</v>
      </c>
      <c r="AU115" s="8" t="s">
        <v>87</v>
      </c>
      <c r="AY115" s="8" t="s">
        <v>77</v>
      </c>
      <c r="BE115" s="137">
        <f>IF(N115="základní",J115,0)</f>
        <v>0</v>
      </c>
      <c r="BF115" s="137">
        <f>IF(N115="snížená",J115,0)</f>
        <v>0</v>
      </c>
      <c r="BG115" s="137">
        <f>IF(N115="zákl. přenesená",J115,0)</f>
        <v>0</v>
      </c>
      <c r="BH115" s="137">
        <f>IF(N115="sníž. přenesená",J115,0)</f>
        <v>0</v>
      </c>
      <c r="BI115" s="137">
        <f>IF(N115="nulová",J115,0)</f>
        <v>0</v>
      </c>
      <c r="BJ115" s="8" t="s">
        <v>75</v>
      </c>
      <c r="BK115" s="137">
        <f>ROUND(I115*H115,2)</f>
        <v>0</v>
      </c>
      <c r="BL115" s="8" t="s">
        <v>86</v>
      </c>
      <c r="BM115" s="8" t="s">
        <v>147</v>
      </c>
    </row>
    <row r="116" spans="2:65" s="117" customFormat="1" ht="22.35" customHeight="1" x14ac:dyDescent="0.3">
      <c r="B116" s="106"/>
      <c r="C116" s="107"/>
      <c r="D116" s="123" t="s">
        <v>72</v>
      </c>
      <c r="E116" s="124" t="s">
        <v>148</v>
      </c>
      <c r="F116" s="124" t="s">
        <v>149</v>
      </c>
      <c r="G116" s="107"/>
      <c r="H116" s="107"/>
      <c r="I116" s="110"/>
      <c r="J116" s="125">
        <f>BK116</f>
        <v>0</v>
      </c>
      <c r="K116" s="107"/>
      <c r="L116" s="112"/>
      <c r="M116" s="113"/>
      <c r="N116" s="114"/>
      <c r="O116" s="114"/>
      <c r="P116" s="115">
        <f>SUM(P117:P135)</f>
        <v>0</v>
      </c>
      <c r="Q116" s="114"/>
      <c r="R116" s="115">
        <f>SUM(R117:R135)</f>
        <v>3.0184242000000001</v>
      </c>
      <c r="S116" s="114"/>
      <c r="T116" s="116">
        <f>SUM(T117:T135)</f>
        <v>2.64</v>
      </c>
      <c r="AR116" s="118" t="s">
        <v>7</v>
      </c>
      <c r="AT116" s="119" t="s">
        <v>72</v>
      </c>
      <c r="AU116" s="119" t="s">
        <v>7</v>
      </c>
      <c r="AY116" s="118" t="s">
        <v>77</v>
      </c>
      <c r="BK116" s="120">
        <f>SUM(BK117:BK135)</f>
        <v>0</v>
      </c>
    </row>
    <row r="117" spans="2:65" s="20" customFormat="1" ht="22.5" customHeight="1" x14ac:dyDescent="0.3">
      <c r="B117" s="21"/>
      <c r="C117" s="126" t="s">
        <v>150</v>
      </c>
      <c r="D117" s="126" t="s">
        <v>82</v>
      </c>
      <c r="E117" s="127" t="s">
        <v>151</v>
      </c>
      <c r="F117" s="128" t="s">
        <v>152</v>
      </c>
      <c r="G117" s="129" t="s">
        <v>96</v>
      </c>
      <c r="H117" s="130">
        <v>24</v>
      </c>
      <c r="I117" s="131"/>
      <c r="J117" s="132">
        <f>ROUND(I117*H117,2)</f>
        <v>0</v>
      </c>
      <c r="K117" s="128" t="s">
        <v>15</v>
      </c>
      <c r="L117" s="82"/>
      <c r="M117" s="133" t="s">
        <v>15</v>
      </c>
      <c r="N117" s="134" t="s">
        <v>33</v>
      </c>
      <c r="O117" s="22"/>
      <c r="P117" s="135">
        <f>O117*H117</f>
        <v>0</v>
      </c>
      <c r="Q117" s="135">
        <v>0</v>
      </c>
      <c r="R117" s="135">
        <f>Q117*H117</f>
        <v>0</v>
      </c>
      <c r="S117" s="135">
        <v>0</v>
      </c>
      <c r="T117" s="136">
        <f>S117*H117</f>
        <v>0</v>
      </c>
      <c r="AR117" s="8" t="s">
        <v>153</v>
      </c>
      <c r="AT117" s="8" t="s">
        <v>82</v>
      </c>
      <c r="AU117" s="8" t="s">
        <v>87</v>
      </c>
      <c r="AY117" s="8" t="s">
        <v>77</v>
      </c>
      <c r="BE117" s="137">
        <f>IF(N117="základní",J117,0)</f>
        <v>0</v>
      </c>
      <c r="BF117" s="137">
        <f>IF(N117="snížená",J117,0)</f>
        <v>0</v>
      </c>
      <c r="BG117" s="137">
        <f>IF(N117="zákl. přenesená",J117,0)</f>
        <v>0</v>
      </c>
      <c r="BH117" s="137">
        <f>IF(N117="sníž. přenesená",J117,0)</f>
        <v>0</v>
      </c>
      <c r="BI117" s="137">
        <f>IF(N117="nulová",J117,0)</f>
        <v>0</v>
      </c>
      <c r="BJ117" s="8" t="s">
        <v>75</v>
      </c>
      <c r="BK117" s="137">
        <f>ROUND(I117*H117,2)</f>
        <v>0</v>
      </c>
      <c r="BL117" s="8" t="s">
        <v>153</v>
      </c>
      <c r="BM117" s="8" t="s">
        <v>154</v>
      </c>
    </row>
    <row r="118" spans="2:65" s="160" customFormat="1" x14ac:dyDescent="0.3">
      <c r="B118" s="151"/>
      <c r="C118" s="152"/>
      <c r="D118" s="140" t="s">
        <v>89</v>
      </c>
      <c r="E118" s="153" t="s">
        <v>15</v>
      </c>
      <c r="F118" s="154" t="s">
        <v>155</v>
      </c>
      <c r="G118" s="152"/>
      <c r="H118" s="153" t="s">
        <v>15</v>
      </c>
      <c r="I118" s="155"/>
      <c r="J118" s="152"/>
      <c r="K118" s="152"/>
      <c r="L118" s="156"/>
      <c r="M118" s="157"/>
      <c r="N118" s="158"/>
      <c r="O118" s="158"/>
      <c r="P118" s="158"/>
      <c r="Q118" s="158"/>
      <c r="R118" s="158"/>
      <c r="S118" s="158"/>
      <c r="T118" s="159"/>
      <c r="AT118" s="161" t="s">
        <v>89</v>
      </c>
      <c r="AU118" s="161" t="s">
        <v>87</v>
      </c>
      <c r="AV118" s="160" t="s">
        <v>75</v>
      </c>
      <c r="AW118" s="160" t="s">
        <v>91</v>
      </c>
      <c r="AX118" s="160" t="s">
        <v>76</v>
      </c>
      <c r="AY118" s="161" t="s">
        <v>77</v>
      </c>
    </row>
    <row r="119" spans="2:65" s="149" customFormat="1" x14ac:dyDescent="0.3">
      <c r="B119" s="138"/>
      <c r="C119" s="139"/>
      <c r="D119" s="162" t="s">
        <v>89</v>
      </c>
      <c r="E119" s="165" t="s">
        <v>15</v>
      </c>
      <c r="F119" s="166" t="s">
        <v>105</v>
      </c>
      <c r="G119" s="139"/>
      <c r="H119" s="167">
        <v>24</v>
      </c>
      <c r="I119" s="144"/>
      <c r="J119" s="139"/>
      <c r="K119" s="139"/>
      <c r="L119" s="145"/>
      <c r="M119" s="146"/>
      <c r="N119" s="147"/>
      <c r="O119" s="147"/>
      <c r="P119" s="147"/>
      <c r="Q119" s="147"/>
      <c r="R119" s="147"/>
      <c r="S119" s="147"/>
      <c r="T119" s="148"/>
      <c r="AT119" s="150" t="s">
        <v>89</v>
      </c>
      <c r="AU119" s="150" t="s">
        <v>87</v>
      </c>
      <c r="AV119" s="149" t="s">
        <v>7</v>
      </c>
      <c r="AW119" s="149" t="s">
        <v>91</v>
      </c>
      <c r="AX119" s="149" t="s">
        <v>75</v>
      </c>
      <c r="AY119" s="150" t="s">
        <v>77</v>
      </c>
    </row>
    <row r="120" spans="2:65" s="20" customFormat="1" ht="22.5" customHeight="1" x14ac:dyDescent="0.3">
      <c r="B120" s="21"/>
      <c r="C120" s="168" t="s">
        <v>156</v>
      </c>
      <c r="D120" s="168" t="s">
        <v>157</v>
      </c>
      <c r="E120" s="169" t="s">
        <v>158</v>
      </c>
      <c r="F120" s="170" t="s">
        <v>159</v>
      </c>
      <c r="G120" s="171" t="s">
        <v>85</v>
      </c>
      <c r="H120" s="172">
        <v>0.66</v>
      </c>
      <c r="I120" s="173"/>
      <c r="J120" s="174">
        <f>ROUND(I120*H120,2)</f>
        <v>0</v>
      </c>
      <c r="K120" s="170" t="s">
        <v>115</v>
      </c>
      <c r="L120" s="175"/>
      <c r="M120" s="176" t="s">
        <v>15</v>
      </c>
      <c r="N120" s="177" t="s">
        <v>33</v>
      </c>
      <c r="O120" s="22"/>
      <c r="P120" s="135">
        <f>O120*H120</f>
        <v>0</v>
      </c>
      <c r="Q120" s="135">
        <v>0.55000000000000004</v>
      </c>
      <c r="R120" s="135">
        <f>Q120*H120</f>
        <v>0.36300000000000004</v>
      </c>
      <c r="S120" s="135">
        <v>0</v>
      </c>
      <c r="T120" s="136">
        <f>S120*H120</f>
        <v>0</v>
      </c>
      <c r="AR120" s="8" t="s">
        <v>160</v>
      </c>
      <c r="AT120" s="8" t="s">
        <v>157</v>
      </c>
      <c r="AU120" s="8" t="s">
        <v>87</v>
      </c>
      <c r="AY120" s="8" t="s">
        <v>77</v>
      </c>
      <c r="BE120" s="137">
        <f>IF(N120="základní",J120,0)</f>
        <v>0</v>
      </c>
      <c r="BF120" s="137">
        <f>IF(N120="snížená",J120,0)</f>
        <v>0</v>
      </c>
      <c r="BG120" s="137">
        <f>IF(N120="zákl. přenesená",J120,0)</f>
        <v>0</v>
      </c>
      <c r="BH120" s="137">
        <f>IF(N120="sníž. přenesená",J120,0)</f>
        <v>0</v>
      </c>
      <c r="BI120" s="137">
        <f>IF(N120="nulová",J120,0)</f>
        <v>0</v>
      </c>
      <c r="BJ120" s="8" t="s">
        <v>75</v>
      </c>
      <c r="BK120" s="137">
        <f>ROUND(I120*H120,2)</f>
        <v>0</v>
      </c>
      <c r="BL120" s="8" t="s">
        <v>153</v>
      </c>
      <c r="BM120" s="8" t="s">
        <v>161</v>
      </c>
    </row>
    <row r="121" spans="2:65" s="160" customFormat="1" x14ac:dyDescent="0.3">
      <c r="B121" s="151"/>
      <c r="C121" s="152"/>
      <c r="D121" s="140" t="s">
        <v>89</v>
      </c>
      <c r="E121" s="153" t="s">
        <v>15</v>
      </c>
      <c r="F121" s="154" t="s">
        <v>162</v>
      </c>
      <c r="G121" s="152"/>
      <c r="H121" s="153" t="s">
        <v>15</v>
      </c>
      <c r="I121" s="155"/>
      <c r="J121" s="152"/>
      <c r="K121" s="152"/>
      <c r="L121" s="156"/>
      <c r="M121" s="157"/>
      <c r="N121" s="158"/>
      <c r="O121" s="158"/>
      <c r="P121" s="158"/>
      <c r="Q121" s="158"/>
      <c r="R121" s="158"/>
      <c r="S121" s="158"/>
      <c r="T121" s="159"/>
      <c r="AT121" s="161" t="s">
        <v>89</v>
      </c>
      <c r="AU121" s="161" t="s">
        <v>87</v>
      </c>
      <c r="AV121" s="160" t="s">
        <v>75</v>
      </c>
      <c r="AW121" s="160" t="s">
        <v>91</v>
      </c>
      <c r="AX121" s="160" t="s">
        <v>76</v>
      </c>
      <c r="AY121" s="161" t="s">
        <v>77</v>
      </c>
    </row>
    <row r="122" spans="2:65" s="160" customFormat="1" x14ac:dyDescent="0.3">
      <c r="B122" s="151"/>
      <c r="C122" s="152"/>
      <c r="D122" s="140" t="s">
        <v>89</v>
      </c>
      <c r="E122" s="153" t="s">
        <v>15</v>
      </c>
      <c r="F122" s="154" t="s">
        <v>163</v>
      </c>
      <c r="G122" s="152"/>
      <c r="H122" s="153" t="s">
        <v>15</v>
      </c>
      <c r="I122" s="155"/>
      <c r="J122" s="152"/>
      <c r="K122" s="152"/>
      <c r="L122" s="156"/>
      <c r="M122" s="157"/>
      <c r="N122" s="158"/>
      <c r="O122" s="158"/>
      <c r="P122" s="158"/>
      <c r="Q122" s="158"/>
      <c r="R122" s="158"/>
      <c r="S122" s="158"/>
      <c r="T122" s="159"/>
      <c r="AT122" s="161" t="s">
        <v>89</v>
      </c>
      <c r="AU122" s="161" t="s">
        <v>87</v>
      </c>
      <c r="AV122" s="160" t="s">
        <v>75</v>
      </c>
      <c r="AW122" s="160" t="s">
        <v>91</v>
      </c>
      <c r="AX122" s="160" t="s">
        <v>76</v>
      </c>
      <c r="AY122" s="161" t="s">
        <v>77</v>
      </c>
    </row>
    <row r="123" spans="2:65" s="149" customFormat="1" x14ac:dyDescent="0.3">
      <c r="B123" s="138"/>
      <c r="C123" s="139"/>
      <c r="D123" s="162" t="s">
        <v>89</v>
      </c>
      <c r="E123" s="165" t="s">
        <v>15</v>
      </c>
      <c r="F123" s="166" t="s">
        <v>164</v>
      </c>
      <c r="G123" s="139"/>
      <c r="H123" s="167">
        <v>0.66</v>
      </c>
      <c r="I123" s="144"/>
      <c r="J123" s="139"/>
      <c r="K123" s="139"/>
      <c r="L123" s="145"/>
      <c r="M123" s="146"/>
      <c r="N123" s="147"/>
      <c r="O123" s="147"/>
      <c r="P123" s="147"/>
      <c r="Q123" s="147"/>
      <c r="R123" s="147"/>
      <c r="S123" s="147"/>
      <c r="T123" s="148"/>
      <c r="AT123" s="150" t="s">
        <v>89</v>
      </c>
      <c r="AU123" s="150" t="s">
        <v>87</v>
      </c>
      <c r="AV123" s="149" t="s">
        <v>7</v>
      </c>
      <c r="AW123" s="149" t="s">
        <v>91</v>
      </c>
      <c r="AX123" s="149" t="s">
        <v>75</v>
      </c>
      <c r="AY123" s="150" t="s">
        <v>77</v>
      </c>
    </row>
    <row r="124" spans="2:65" s="20" customFormat="1" ht="22.5" customHeight="1" x14ac:dyDescent="0.3">
      <c r="B124" s="21"/>
      <c r="C124" s="126" t="s">
        <v>165</v>
      </c>
      <c r="D124" s="126" t="s">
        <v>82</v>
      </c>
      <c r="E124" s="127" t="s">
        <v>166</v>
      </c>
      <c r="F124" s="128" t="s">
        <v>167</v>
      </c>
      <c r="G124" s="129" t="s">
        <v>85</v>
      </c>
      <c r="H124" s="130">
        <v>0.66</v>
      </c>
      <c r="I124" s="131"/>
      <c r="J124" s="132">
        <f>ROUND(I124*H124,2)</f>
        <v>0</v>
      </c>
      <c r="K124" s="128" t="s">
        <v>115</v>
      </c>
      <c r="L124" s="82"/>
      <c r="M124" s="133" t="s">
        <v>15</v>
      </c>
      <c r="N124" s="134" t="s">
        <v>33</v>
      </c>
      <c r="O124" s="22"/>
      <c r="P124" s="135">
        <f>O124*H124</f>
        <v>0</v>
      </c>
      <c r="Q124" s="135">
        <v>2.3369999999999998E-2</v>
      </c>
      <c r="R124" s="135">
        <f>Q124*H124</f>
        <v>1.5424199999999999E-2</v>
      </c>
      <c r="S124" s="135">
        <v>0</v>
      </c>
      <c r="T124" s="136">
        <f>S124*H124</f>
        <v>0</v>
      </c>
      <c r="AR124" s="8" t="s">
        <v>153</v>
      </c>
      <c r="AT124" s="8" t="s">
        <v>82</v>
      </c>
      <c r="AU124" s="8" t="s">
        <v>87</v>
      </c>
      <c r="AY124" s="8" t="s">
        <v>77</v>
      </c>
      <c r="BE124" s="137">
        <f>IF(N124="základní",J124,0)</f>
        <v>0</v>
      </c>
      <c r="BF124" s="137">
        <f>IF(N124="snížená",J124,0)</f>
        <v>0</v>
      </c>
      <c r="BG124" s="137">
        <f>IF(N124="zákl. přenesená",J124,0)</f>
        <v>0</v>
      </c>
      <c r="BH124" s="137">
        <f>IF(N124="sníž. přenesená",J124,0)</f>
        <v>0</v>
      </c>
      <c r="BI124" s="137">
        <f>IF(N124="nulová",J124,0)</f>
        <v>0</v>
      </c>
      <c r="BJ124" s="8" t="s">
        <v>75</v>
      </c>
      <c r="BK124" s="137">
        <f>ROUND(I124*H124,2)</f>
        <v>0</v>
      </c>
      <c r="BL124" s="8" t="s">
        <v>153</v>
      </c>
      <c r="BM124" s="8" t="s">
        <v>168</v>
      </c>
    </row>
    <row r="125" spans="2:65" s="160" customFormat="1" x14ac:dyDescent="0.3">
      <c r="B125" s="151"/>
      <c r="C125" s="152"/>
      <c r="D125" s="140" t="s">
        <v>89</v>
      </c>
      <c r="E125" s="153" t="s">
        <v>15</v>
      </c>
      <c r="F125" s="154" t="s">
        <v>169</v>
      </c>
      <c r="G125" s="152"/>
      <c r="H125" s="153" t="s">
        <v>15</v>
      </c>
      <c r="I125" s="155"/>
      <c r="J125" s="152"/>
      <c r="K125" s="152"/>
      <c r="L125" s="156"/>
      <c r="M125" s="157"/>
      <c r="N125" s="158"/>
      <c r="O125" s="158"/>
      <c r="P125" s="158"/>
      <c r="Q125" s="158"/>
      <c r="R125" s="158"/>
      <c r="S125" s="158"/>
      <c r="T125" s="159"/>
      <c r="AT125" s="161" t="s">
        <v>89</v>
      </c>
      <c r="AU125" s="161" t="s">
        <v>87</v>
      </c>
      <c r="AV125" s="160" t="s">
        <v>75</v>
      </c>
      <c r="AW125" s="160" t="s">
        <v>91</v>
      </c>
      <c r="AX125" s="160" t="s">
        <v>76</v>
      </c>
      <c r="AY125" s="161" t="s">
        <v>77</v>
      </c>
    </row>
    <row r="126" spans="2:65" s="149" customFormat="1" x14ac:dyDescent="0.3">
      <c r="B126" s="138"/>
      <c r="C126" s="139"/>
      <c r="D126" s="162" t="s">
        <v>89</v>
      </c>
      <c r="E126" s="165" t="s">
        <v>15</v>
      </c>
      <c r="F126" s="166" t="s">
        <v>170</v>
      </c>
      <c r="G126" s="139"/>
      <c r="H126" s="167">
        <v>0.66</v>
      </c>
      <c r="I126" s="144"/>
      <c r="J126" s="139"/>
      <c r="K126" s="139"/>
      <c r="L126" s="145"/>
      <c r="M126" s="146"/>
      <c r="N126" s="147"/>
      <c r="O126" s="147"/>
      <c r="P126" s="147"/>
      <c r="Q126" s="147"/>
      <c r="R126" s="147"/>
      <c r="S126" s="147"/>
      <c r="T126" s="148"/>
      <c r="AT126" s="150" t="s">
        <v>89</v>
      </c>
      <c r="AU126" s="150" t="s">
        <v>87</v>
      </c>
      <c r="AV126" s="149" t="s">
        <v>7</v>
      </c>
      <c r="AW126" s="149" t="s">
        <v>91</v>
      </c>
      <c r="AX126" s="149" t="s">
        <v>75</v>
      </c>
      <c r="AY126" s="150" t="s">
        <v>77</v>
      </c>
    </row>
    <row r="127" spans="2:65" s="20" customFormat="1" ht="22.5" customHeight="1" x14ac:dyDescent="0.3">
      <c r="B127" s="21"/>
      <c r="C127" s="126" t="s">
        <v>171</v>
      </c>
      <c r="D127" s="126" t="s">
        <v>82</v>
      </c>
      <c r="E127" s="127" t="s">
        <v>172</v>
      </c>
      <c r="F127" s="128" t="s">
        <v>173</v>
      </c>
      <c r="G127" s="129" t="s">
        <v>85</v>
      </c>
      <c r="H127" s="130">
        <v>4.8</v>
      </c>
      <c r="I127" s="131"/>
      <c r="J127" s="132">
        <f>ROUND(I127*H127,2)</f>
        <v>0</v>
      </c>
      <c r="K127" s="128" t="s">
        <v>15</v>
      </c>
      <c r="L127" s="82"/>
      <c r="M127" s="133" t="s">
        <v>15</v>
      </c>
      <c r="N127" s="134" t="s">
        <v>33</v>
      </c>
      <c r="O127" s="22"/>
      <c r="P127" s="135">
        <f>O127*H127</f>
        <v>0</v>
      </c>
      <c r="Q127" s="135">
        <v>0.55000000000000004</v>
      </c>
      <c r="R127" s="135">
        <f>Q127*H127</f>
        <v>2.64</v>
      </c>
      <c r="S127" s="135">
        <v>0.55000000000000004</v>
      </c>
      <c r="T127" s="136">
        <f>S127*H127</f>
        <v>2.64</v>
      </c>
      <c r="AR127" s="8" t="s">
        <v>86</v>
      </c>
      <c r="AT127" s="8" t="s">
        <v>82</v>
      </c>
      <c r="AU127" s="8" t="s">
        <v>87</v>
      </c>
      <c r="AY127" s="8" t="s">
        <v>77</v>
      </c>
      <c r="BE127" s="137">
        <f>IF(N127="základní",J127,0)</f>
        <v>0</v>
      </c>
      <c r="BF127" s="137">
        <f>IF(N127="snížená",J127,0)</f>
        <v>0</v>
      </c>
      <c r="BG127" s="137">
        <f>IF(N127="zákl. přenesená",J127,0)</f>
        <v>0</v>
      </c>
      <c r="BH127" s="137">
        <f>IF(N127="sníž. přenesená",J127,0)</f>
        <v>0</v>
      </c>
      <c r="BI127" s="137">
        <f>IF(N127="nulová",J127,0)</f>
        <v>0</v>
      </c>
      <c r="BJ127" s="8" t="s">
        <v>75</v>
      </c>
      <c r="BK127" s="137">
        <f>ROUND(I127*H127,2)</f>
        <v>0</v>
      </c>
      <c r="BL127" s="8" t="s">
        <v>86</v>
      </c>
      <c r="BM127" s="8" t="s">
        <v>174</v>
      </c>
    </row>
    <row r="128" spans="2:65" s="160" customFormat="1" x14ac:dyDescent="0.3">
      <c r="B128" s="151"/>
      <c r="C128" s="152"/>
      <c r="D128" s="140" t="s">
        <v>89</v>
      </c>
      <c r="E128" s="153" t="s">
        <v>15</v>
      </c>
      <c r="F128" s="154" t="s">
        <v>175</v>
      </c>
      <c r="G128" s="152"/>
      <c r="H128" s="153" t="s">
        <v>15</v>
      </c>
      <c r="I128" s="155"/>
      <c r="J128" s="152"/>
      <c r="K128" s="152"/>
      <c r="L128" s="156"/>
      <c r="M128" s="157"/>
      <c r="N128" s="158"/>
      <c r="O128" s="158"/>
      <c r="P128" s="158"/>
      <c r="Q128" s="158"/>
      <c r="R128" s="158"/>
      <c r="S128" s="158"/>
      <c r="T128" s="159"/>
      <c r="AT128" s="161" t="s">
        <v>89</v>
      </c>
      <c r="AU128" s="161" t="s">
        <v>87</v>
      </c>
      <c r="AV128" s="160" t="s">
        <v>75</v>
      </c>
      <c r="AW128" s="160" t="s">
        <v>91</v>
      </c>
      <c r="AX128" s="160" t="s">
        <v>76</v>
      </c>
      <c r="AY128" s="161" t="s">
        <v>77</v>
      </c>
    </row>
    <row r="129" spans="2:65" s="160" customFormat="1" x14ac:dyDescent="0.3">
      <c r="B129" s="151"/>
      <c r="C129" s="152"/>
      <c r="D129" s="140" t="s">
        <v>89</v>
      </c>
      <c r="E129" s="153" t="s">
        <v>15</v>
      </c>
      <c r="F129" s="154" t="s">
        <v>176</v>
      </c>
      <c r="G129" s="152"/>
      <c r="H129" s="153" t="s">
        <v>15</v>
      </c>
      <c r="I129" s="155"/>
      <c r="J129" s="152"/>
      <c r="K129" s="152"/>
      <c r="L129" s="156"/>
      <c r="M129" s="157"/>
      <c r="N129" s="158"/>
      <c r="O129" s="158"/>
      <c r="P129" s="158"/>
      <c r="Q129" s="158"/>
      <c r="R129" s="158"/>
      <c r="S129" s="158"/>
      <c r="T129" s="159"/>
      <c r="AT129" s="161" t="s">
        <v>89</v>
      </c>
      <c r="AU129" s="161" t="s">
        <v>87</v>
      </c>
      <c r="AV129" s="160" t="s">
        <v>75</v>
      </c>
      <c r="AW129" s="160" t="s">
        <v>91</v>
      </c>
      <c r="AX129" s="160" t="s">
        <v>76</v>
      </c>
      <c r="AY129" s="161" t="s">
        <v>77</v>
      </c>
    </row>
    <row r="130" spans="2:65" s="160" customFormat="1" x14ac:dyDescent="0.3">
      <c r="B130" s="151"/>
      <c r="C130" s="152"/>
      <c r="D130" s="140" t="s">
        <v>89</v>
      </c>
      <c r="E130" s="153" t="s">
        <v>15</v>
      </c>
      <c r="F130" s="154" t="s">
        <v>177</v>
      </c>
      <c r="G130" s="152"/>
      <c r="H130" s="153" t="s">
        <v>15</v>
      </c>
      <c r="I130" s="155"/>
      <c r="J130" s="152"/>
      <c r="K130" s="152"/>
      <c r="L130" s="156"/>
      <c r="M130" s="157"/>
      <c r="N130" s="158"/>
      <c r="O130" s="158"/>
      <c r="P130" s="158"/>
      <c r="Q130" s="158"/>
      <c r="R130" s="158"/>
      <c r="S130" s="158"/>
      <c r="T130" s="159"/>
      <c r="AT130" s="161" t="s">
        <v>89</v>
      </c>
      <c r="AU130" s="161" t="s">
        <v>87</v>
      </c>
      <c r="AV130" s="160" t="s">
        <v>75</v>
      </c>
      <c r="AW130" s="160" t="s">
        <v>91</v>
      </c>
      <c r="AX130" s="160" t="s">
        <v>76</v>
      </c>
      <c r="AY130" s="161" t="s">
        <v>77</v>
      </c>
    </row>
    <row r="131" spans="2:65" s="160" customFormat="1" x14ac:dyDescent="0.3">
      <c r="B131" s="151"/>
      <c r="C131" s="152"/>
      <c r="D131" s="140" t="s">
        <v>89</v>
      </c>
      <c r="E131" s="153" t="s">
        <v>15</v>
      </c>
      <c r="F131" s="154" t="s">
        <v>178</v>
      </c>
      <c r="G131" s="152"/>
      <c r="H131" s="153" t="s">
        <v>15</v>
      </c>
      <c r="I131" s="155"/>
      <c r="J131" s="152"/>
      <c r="K131" s="152"/>
      <c r="L131" s="156"/>
      <c r="M131" s="157"/>
      <c r="N131" s="158"/>
      <c r="O131" s="158"/>
      <c r="P131" s="158"/>
      <c r="Q131" s="158"/>
      <c r="R131" s="158"/>
      <c r="S131" s="158"/>
      <c r="T131" s="159"/>
      <c r="AT131" s="161" t="s">
        <v>89</v>
      </c>
      <c r="AU131" s="161" t="s">
        <v>87</v>
      </c>
      <c r="AV131" s="160" t="s">
        <v>75</v>
      </c>
      <c r="AW131" s="160" t="s">
        <v>91</v>
      </c>
      <c r="AX131" s="160" t="s">
        <v>76</v>
      </c>
      <c r="AY131" s="161" t="s">
        <v>77</v>
      </c>
    </row>
    <row r="132" spans="2:65" s="160" customFormat="1" x14ac:dyDescent="0.3">
      <c r="B132" s="151"/>
      <c r="C132" s="152"/>
      <c r="D132" s="140" t="s">
        <v>89</v>
      </c>
      <c r="E132" s="153" t="s">
        <v>15</v>
      </c>
      <c r="F132" s="154" t="s">
        <v>179</v>
      </c>
      <c r="G132" s="152"/>
      <c r="H132" s="153" t="s">
        <v>15</v>
      </c>
      <c r="I132" s="155"/>
      <c r="J132" s="152"/>
      <c r="K132" s="152"/>
      <c r="L132" s="156"/>
      <c r="M132" s="157"/>
      <c r="N132" s="158"/>
      <c r="O132" s="158"/>
      <c r="P132" s="158"/>
      <c r="Q132" s="158"/>
      <c r="R132" s="158"/>
      <c r="S132" s="158"/>
      <c r="T132" s="159"/>
      <c r="AT132" s="161" t="s">
        <v>89</v>
      </c>
      <c r="AU132" s="161" t="s">
        <v>87</v>
      </c>
      <c r="AV132" s="160" t="s">
        <v>75</v>
      </c>
      <c r="AW132" s="160" t="s">
        <v>91</v>
      </c>
      <c r="AX132" s="160" t="s">
        <v>76</v>
      </c>
      <c r="AY132" s="161" t="s">
        <v>77</v>
      </c>
    </row>
    <row r="133" spans="2:65" s="160" customFormat="1" x14ac:dyDescent="0.3">
      <c r="B133" s="151"/>
      <c r="C133" s="152"/>
      <c r="D133" s="140" t="s">
        <v>89</v>
      </c>
      <c r="E133" s="153" t="s">
        <v>15</v>
      </c>
      <c r="F133" s="154" t="s">
        <v>180</v>
      </c>
      <c r="G133" s="152"/>
      <c r="H133" s="153" t="s">
        <v>15</v>
      </c>
      <c r="I133" s="155"/>
      <c r="J133" s="152"/>
      <c r="K133" s="152"/>
      <c r="L133" s="156"/>
      <c r="M133" s="157"/>
      <c r="N133" s="158"/>
      <c r="O133" s="158"/>
      <c r="P133" s="158"/>
      <c r="Q133" s="158"/>
      <c r="R133" s="158"/>
      <c r="S133" s="158"/>
      <c r="T133" s="159"/>
      <c r="AT133" s="161" t="s">
        <v>89</v>
      </c>
      <c r="AU133" s="161" t="s">
        <v>87</v>
      </c>
      <c r="AV133" s="160" t="s">
        <v>75</v>
      </c>
      <c r="AW133" s="160" t="s">
        <v>91</v>
      </c>
      <c r="AX133" s="160" t="s">
        <v>76</v>
      </c>
      <c r="AY133" s="161" t="s">
        <v>77</v>
      </c>
    </row>
    <row r="134" spans="2:65" s="149" customFormat="1" x14ac:dyDescent="0.3">
      <c r="B134" s="138"/>
      <c r="C134" s="139"/>
      <c r="D134" s="162" t="s">
        <v>89</v>
      </c>
      <c r="E134" s="165" t="s">
        <v>15</v>
      </c>
      <c r="F134" s="166" t="s">
        <v>181</v>
      </c>
      <c r="G134" s="139"/>
      <c r="H134" s="167">
        <v>4.8</v>
      </c>
      <c r="I134" s="144"/>
      <c r="J134" s="139"/>
      <c r="K134" s="139"/>
      <c r="L134" s="145"/>
      <c r="M134" s="146"/>
      <c r="N134" s="147"/>
      <c r="O134" s="147"/>
      <c r="P134" s="147"/>
      <c r="Q134" s="147"/>
      <c r="R134" s="147"/>
      <c r="S134" s="147"/>
      <c r="T134" s="148"/>
      <c r="AT134" s="150" t="s">
        <v>89</v>
      </c>
      <c r="AU134" s="150" t="s">
        <v>87</v>
      </c>
      <c r="AV134" s="149" t="s">
        <v>7</v>
      </c>
      <c r="AW134" s="149" t="s">
        <v>91</v>
      </c>
      <c r="AX134" s="149" t="s">
        <v>75</v>
      </c>
      <c r="AY134" s="150" t="s">
        <v>77</v>
      </c>
    </row>
    <row r="135" spans="2:65" s="20" customFormat="1" ht="22.5" customHeight="1" x14ac:dyDescent="0.3">
      <c r="B135" s="21"/>
      <c r="C135" s="126" t="s">
        <v>182</v>
      </c>
      <c r="D135" s="126" t="s">
        <v>82</v>
      </c>
      <c r="E135" s="127" t="s">
        <v>183</v>
      </c>
      <c r="F135" s="128" t="s">
        <v>184</v>
      </c>
      <c r="G135" s="129" t="s">
        <v>114</v>
      </c>
      <c r="H135" s="130">
        <v>0.378</v>
      </c>
      <c r="I135" s="131"/>
      <c r="J135" s="132">
        <f>ROUND(I135*H135,2)</f>
        <v>0</v>
      </c>
      <c r="K135" s="128" t="s">
        <v>115</v>
      </c>
      <c r="L135" s="82"/>
      <c r="M135" s="133" t="s">
        <v>15</v>
      </c>
      <c r="N135" s="134" t="s">
        <v>33</v>
      </c>
      <c r="O135" s="22"/>
      <c r="P135" s="135">
        <f>O135*H135</f>
        <v>0</v>
      </c>
      <c r="Q135" s="135">
        <v>0</v>
      </c>
      <c r="R135" s="135">
        <f>Q135*H135</f>
        <v>0</v>
      </c>
      <c r="S135" s="135">
        <v>0</v>
      </c>
      <c r="T135" s="136">
        <f>S135*H135</f>
        <v>0</v>
      </c>
      <c r="AR135" s="8" t="s">
        <v>86</v>
      </c>
      <c r="AT135" s="8" t="s">
        <v>82</v>
      </c>
      <c r="AU135" s="8" t="s">
        <v>87</v>
      </c>
      <c r="AY135" s="8" t="s">
        <v>77</v>
      </c>
      <c r="BE135" s="137">
        <f>IF(N135="základní",J135,0)</f>
        <v>0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8" t="s">
        <v>75</v>
      </c>
      <c r="BK135" s="137">
        <f>ROUND(I135*H135,2)</f>
        <v>0</v>
      </c>
      <c r="BL135" s="8" t="s">
        <v>86</v>
      </c>
      <c r="BM135" s="8" t="s">
        <v>185</v>
      </c>
    </row>
    <row r="136" spans="2:65" s="117" customFormat="1" ht="22.35" customHeight="1" x14ac:dyDescent="0.3">
      <c r="B136" s="106"/>
      <c r="C136" s="107"/>
      <c r="D136" s="123" t="s">
        <v>72</v>
      </c>
      <c r="E136" s="124" t="s">
        <v>186</v>
      </c>
      <c r="F136" s="124" t="s">
        <v>187</v>
      </c>
      <c r="G136" s="107"/>
      <c r="H136" s="107"/>
      <c r="I136" s="110"/>
      <c r="J136" s="125">
        <f>BK136</f>
        <v>0</v>
      </c>
      <c r="K136" s="107"/>
      <c r="L136" s="112"/>
      <c r="M136" s="113"/>
      <c r="N136" s="114"/>
      <c r="O136" s="114"/>
      <c r="P136" s="115">
        <f>SUM(P137:P138)</f>
        <v>0</v>
      </c>
      <c r="Q136" s="114"/>
      <c r="R136" s="115">
        <f>SUM(R137:R138)</f>
        <v>6.3840000000000008E-2</v>
      </c>
      <c r="S136" s="114"/>
      <c r="T136" s="116">
        <f>SUM(T137:T138)</f>
        <v>0</v>
      </c>
      <c r="AR136" s="118" t="s">
        <v>7</v>
      </c>
      <c r="AT136" s="119" t="s">
        <v>72</v>
      </c>
      <c r="AU136" s="119" t="s">
        <v>7</v>
      </c>
      <c r="AY136" s="118" t="s">
        <v>77</v>
      </c>
      <c r="BK136" s="120">
        <f>SUM(BK137:BK138)</f>
        <v>0</v>
      </c>
    </row>
    <row r="137" spans="2:65" s="20" customFormat="1" ht="44.25" customHeight="1" x14ac:dyDescent="0.3">
      <c r="B137" s="21"/>
      <c r="C137" s="126" t="s">
        <v>153</v>
      </c>
      <c r="D137" s="126" t="s">
        <v>82</v>
      </c>
      <c r="E137" s="127" t="s">
        <v>188</v>
      </c>
      <c r="F137" s="128" t="s">
        <v>189</v>
      </c>
      <c r="G137" s="129" t="s">
        <v>96</v>
      </c>
      <c r="H137" s="130">
        <v>24</v>
      </c>
      <c r="I137" s="131"/>
      <c r="J137" s="132">
        <f>ROUND(I137*H137,2)</f>
        <v>0</v>
      </c>
      <c r="K137" s="128" t="s">
        <v>15</v>
      </c>
      <c r="L137" s="82"/>
      <c r="M137" s="133" t="s">
        <v>15</v>
      </c>
      <c r="N137" s="134" t="s">
        <v>33</v>
      </c>
      <c r="O137" s="22"/>
      <c r="P137" s="135">
        <f>O137*H137</f>
        <v>0</v>
      </c>
      <c r="Q137" s="135">
        <v>2.66E-3</v>
      </c>
      <c r="R137" s="135">
        <f>Q137*H137</f>
        <v>6.3840000000000008E-2</v>
      </c>
      <c r="S137" s="135">
        <v>0</v>
      </c>
      <c r="T137" s="136">
        <f>S137*H137</f>
        <v>0</v>
      </c>
      <c r="AR137" s="8" t="s">
        <v>153</v>
      </c>
      <c r="AT137" s="8" t="s">
        <v>82</v>
      </c>
      <c r="AU137" s="8" t="s">
        <v>87</v>
      </c>
      <c r="AY137" s="8" t="s">
        <v>77</v>
      </c>
      <c r="BE137" s="137">
        <f>IF(N137="základní",J137,0)</f>
        <v>0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8" t="s">
        <v>75</v>
      </c>
      <c r="BK137" s="137">
        <f>ROUND(I137*H137,2)</f>
        <v>0</v>
      </c>
      <c r="BL137" s="8" t="s">
        <v>153</v>
      </c>
      <c r="BM137" s="8" t="s">
        <v>190</v>
      </c>
    </row>
    <row r="138" spans="2:65" s="20" customFormat="1" ht="22.5" customHeight="1" x14ac:dyDescent="0.3">
      <c r="B138" s="21"/>
      <c r="C138" s="126" t="s">
        <v>191</v>
      </c>
      <c r="D138" s="126" t="s">
        <v>82</v>
      </c>
      <c r="E138" s="127" t="s">
        <v>192</v>
      </c>
      <c r="F138" s="128" t="s">
        <v>193</v>
      </c>
      <c r="G138" s="129" t="s">
        <v>114</v>
      </c>
      <c r="H138" s="130">
        <v>6.4000000000000001E-2</v>
      </c>
      <c r="I138" s="131"/>
      <c r="J138" s="132">
        <f>ROUND(I138*H138,2)</f>
        <v>0</v>
      </c>
      <c r="K138" s="128" t="s">
        <v>115</v>
      </c>
      <c r="L138" s="82"/>
      <c r="M138" s="133" t="s">
        <v>15</v>
      </c>
      <c r="N138" s="134" t="s">
        <v>33</v>
      </c>
      <c r="O138" s="22"/>
      <c r="P138" s="135">
        <f>O138*H138</f>
        <v>0</v>
      </c>
      <c r="Q138" s="135">
        <v>0</v>
      </c>
      <c r="R138" s="135">
        <f>Q138*H138</f>
        <v>0</v>
      </c>
      <c r="S138" s="135">
        <v>0</v>
      </c>
      <c r="T138" s="136">
        <f>S138*H138</f>
        <v>0</v>
      </c>
      <c r="AR138" s="8" t="s">
        <v>153</v>
      </c>
      <c r="AT138" s="8" t="s">
        <v>82</v>
      </c>
      <c r="AU138" s="8" t="s">
        <v>87</v>
      </c>
      <c r="AY138" s="8" t="s">
        <v>77</v>
      </c>
      <c r="BE138" s="137">
        <f>IF(N138="základní",J138,0)</f>
        <v>0</v>
      </c>
      <c r="BF138" s="137">
        <f>IF(N138="snížená",J138,0)</f>
        <v>0</v>
      </c>
      <c r="BG138" s="137">
        <f>IF(N138="zákl. přenesená",J138,0)</f>
        <v>0</v>
      </c>
      <c r="BH138" s="137">
        <f>IF(N138="sníž. přenesená",J138,0)</f>
        <v>0</v>
      </c>
      <c r="BI138" s="137">
        <f>IF(N138="nulová",J138,0)</f>
        <v>0</v>
      </c>
      <c r="BJ138" s="8" t="s">
        <v>75</v>
      </c>
      <c r="BK138" s="137">
        <f>ROUND(I138*H138,2)</f>
        <v>0</v>
      </c>
      <c r="BL138" s="8" t="s">
        <v>153</v>
      </c>
      <c r="BM138" s="8" t="s">
        <v>194</v>
      </c>
    </row>
    <row r="139" spans="2:65" s="117" customFormat="1" ht="22.35" customHeight="1" x14ac:dyDescent="0.3">
      <c r="B139" s="106"/>
      <c r="C139" s="107"/>
      <c r="D139" s="123" t="s">
        <v>72</v>
      </c>
      <c r="E139" s="124" t="s">
        <v>195</v>
      </c>
      <c r="F139" s="124" t="s">
        <v>196</v>
      </c>
      <c r="G139" s="107"/>
      <c r="H139" s="107"/>
      <c r="I139" s="110"/>
      <c r="J139" s="125">
        <f>BK139</f>
        <v>0</v>
      </c>
      <c r="K139" s="107"/>
      <c r="L139" s="112"/>
      <c r="M139" s="113"/>
      <c r="N139" s="114"/>
      <c r="O139" s="114"/>
      <c r="P139" s="115">
        <f>SUM(P140:P145)</f>
        <v>0</v>
      </c>
      <c r="Q139" s="114"/>
      <c r="R139" s="115">
        <f>SUM(R140:R145)</f>
        <v>2.3040000000000001E-2</v>
      </c>
      <c r="S139" s="114"/>
      <c r="T139" s="116">
        <f>SUM(T140:T145)</f>
        <v>0</v>
      </c>
      <c r="AR139" s="118" t="s">
        <v>7</v>
      </c>
      <c r="AT139" s="119" t="s">
        <v>72</v>
      </c>
      <c r="AU139" s="119" t="s">
        <v>7</v>
      </c>
      <c r="AY139" s="118" t="s">
        <v>77</v>
      </c>
      <c r="BK139" s="120">
        <f>SUM(BK140:BK145)</f>
        <v>0</v>
      </c>
    </row>
    <row r="140" spans="2:65" s="20" customFormat="1" ht="22.5" customHeight="1" x14ac:dyDescent="0.3">
      <c r="B140" s="21"/>
      <c r="C140" s="126" t="s">
        <v>197</v>
      </c>
      <c r="D140" s="126" t="s">
        <v>82</v>
      </c>
      <c r="E140" s="127" t="s">
        <v>198</v>
      </c>
      <c r="F140" s="128" t="s">
        <v>199</v>
      </c>
      <c r="G140" s="129" t="s">
        <v>96</v>
      </c>
      <c r="H140" s="130">
        <v>144</v>
      </c>
      <c r="I140" s="131"/>
      <c r="J140" s="132">
        <f>ROUND(I140*H140,2)</f>
        <v>0</v>
      </c>
      <c r="K140" s="128" t="s">
        <v>115</v>
      </c>
      <c r="L140" s="82"/>
      <c r="M140" s="133" t="s">
        <v>15</v>
      </c>
      <c r="N140" s="134" t="s">
        <v>33</v>
      </c>
      <c r="O140" s="22"/>
      <c r="P140" s="135">
        <f>O140*H140</f>
        <v>0</v>
      </c>
      <c r="Q140" s="135">
        <v>1.6000000000000001E-4</v>
      </c>
      <c r="R140" s="135">
        <f>Q140*H140</f>
        <v>2.3040000000000001E-2</v>
      </c>
      <c r="S140" s="135">
        <v>0</v>
      </c>
      <c r="T140" s="136">
        <f>S140*H140</f>
        <v>0</v>
      </c>
      <c r="AR140" s="8" t="s">
        <v>153</v>
      </c>
      <c r="AT140" s="8" t="s">
        <v>82</v>
      </c>
      <c r="AU140" s="8" t="s">
        <v>87</v>
      </c>
      <c r="AY140" s="8" t="s">
        <v>77</v>
      </c>
      <c r="BE140" s="137">
        <f>IF(N140="základní",J140,0)</f>
        <v>0</v>
      </c>
      <c r="BF140" s="137">
        <f>IF(N140="snížená",J140,0)</f>
        <v>0</v>
      </c>
      <c r="BG140" s="137">
        <f>IF(N140="zákl. přenesená",J140,0)</f>
        <v>0</v>
      </c>
      <c r="BH140" s="137">
        <f>IF(N140="sníž. přenesená",J140,0)</f>
        <v>0</v>
      </c>
      <c r="BI140" s="137">
        <f>IF(N140="nulová",J140,0)</f>
        <v>0</v>
      </c>
      <c r="BJ140" s="8" t="s">
        <v>75</v>
      </c>
      <c r="BK140" s="137">
        <f>ROUND(I140*H140,2)</f>
        <v>0</v>
      </c>
      <c r="BL140" s="8" t="s">
        <v>153</v>
      </c>
      <c r="BM140" s="8" t="s">
        <v>200</v>
      </c>
    </row>
    <row r="141" spans="2:65" s="160" customFormat="1" x14ac:dyDescent="0.3">
      <c r="B141" s="151"/>
      <c r="C141" s="152"/>
      <c r="D141" s="140" t="s">
        <v>89</v>
      </c>
      <c r="E141" s="153" t="s">
        <v>15</v>
      </c>
      <c r="F141" s="154" t="s">
        <v>201</v>
      </c>
      <c r="G141" s="152"/>
      <c r="H141" s="153" t="s">
        <v>15</v>
      </c>
      <c r="I141" s="155"/>
      <c r="J141" s="152"/>
      <c r="K141" s="152"/>
      <c r="L141" s="156"/>
      <c r="M141" s="157"/>
      <c r="N141" s="158"/>
      <c r="O141" s="158"/>
      <c r="P141" s="158"/>
      <c r="Q141" s="158"/>
      <c r="R141" s="158"/>
      <c r="S141" s="158"/>
      <c r="T141" s="159"/>
      <c r="AT141" s="161" t="s">
        <v>89</v>
      </c>
      <c r="AU141" s="161" t="s">
        <v>87</v>
      </c>
      <c r="AV141" s="160" t="s">
        <v>75</v>
      </c>
      <c r="AW141" s="160" t="s">
        <v>91</v>
      </c>
      <c r="AX141" s="160" t="s">
        <v>76</v>
      </c>
      <c r="AY141" s="161" t="s">
        <v>77</v>
      </c>
    </row>
    <row r="142" spans="2:65" s="149" customFormat="1" x14ac:dyDescent="0.3">
      <c r="B142" s="138"/>
      <c r="C142" s="139"/>
      <c r="D142" s="140" t="s">
        <v>89</v>
      </c>
      <c r="E142" s="141" t="s">
        <v>15</v>
      </c>
      <c r="F142" s="142" t="s">
        <v>202</v>
      </c>
      <c r="G142" s="139"/>
      <c r="H142" s="143">
        <v>48</v>
      </c>
      <c r="I142" s="144"/>
      <c r="J142" s="139"/>
      <c r="K142" s="139"/>
      <c r="L142" s="145"/>
      <c r="M142" s="146"/>
      <c r="N142" s="147"/>
      <c r="O142" s="147"/>
      <c r="P142" s="147"/>
      <c r="Q142" s="147"/>
      <c r="R142" s="147"/>
      <c r="S142" s="147"/>
      <c r="T142" s="148"/>
      <c r="AT142" s="150" t="s">
        <v>89</v>
      </c>
      <c r="AU142" s="150" t="s">
        <v>87</v>
      </c>
      <c r="AV142" s="149" t="s">
        <v>7</v>
      </c>
      <c r="AW142" s="149" t="s">
        <v>91</v>
      </c>
      <c r="AX142" s="149" t="s">
        <v>76</v>
      </c>
      <c r="AY142" s="150" t="s">
        <v>77</v>
      </c>
    </row>
    <row r="143" spans="2:65" s="160" customFormat="1" x14ac:dyDescent="0.3">
      <c r="B143" s="151"/>
      <c r="C143" s="152"/>
      <c r="D143" s="140" t="s">
        <v>89</v>
      </c>
      <c r="E143" s="153" t="s">
        <v>15</v>
      </c>
      <c r="F143" s="154" t="s">
        <v>203</v>
      </c>
      <c r="G143" s="152"/>
      <c r="H143" s="153" t="s">
        <v>15</v>
      </c>
      <c r="I143" s="155"/>
      <c r="J143" s="152"/>
      <c r="K143" s="152"/>
      <c r="L143" s="156"/>
      <c r="M143" s="157"/>
      <c r="N143" s="158"/>
      <c r="O143" s="158"/>
      <c r="P143" s="158"/>
      <c r="Q143" s="158"/>
      <c r="R143" s="158"/>
      <c r="S143" s="158"/>
      <c r="T143" s="159"/>
      <c r="AT143" s="161" t="s">
        <v>89</v>
      </c>
      <c r="AU143" s="161" t="s">
        <v>87</v>
      </c>
      <c r="AV143" s="160" t="s">
        <v>75</v>
      </c>
      <c r="AW143" s="160" t="s">
        <v>91</v>
      </c>
      <c r="AX143" s="160" t="s">
        <v>76</v>
      </c>
      <c r="AY143" s="161" t="s">
        <v>77</v>
      </c>
    </row>
    <row r="144" spans="2:65" s="149" customFormat="1" x14ac:dyDescent="0.3">
      <c r="B144" s="138"/>
      <c r="C144" s="139"/>
      <c r="D144" s="140" t="s">
        <v>89</v>
      </c>
      <c r="E144" s="141" t="s">
        <v>15</v>
      </c>
      <c r="F144" s="142" t="s">
        <v>204</v>
      </c>
      <c r="G144" s="139"/>
      <c r="H144" s="143">
        <v>96</v>
      </c>
      <c r="I144" s="144"/>
      <c r="J144" s="139"/>
      <c r="K144" s="139"/>
      <c r="L144" s="145"/>
      <c r="M144" s="146"/>
      <c r="N144" s="147"/>
      <c r="O144" s="147"/>
      <c r="P144" s="147"/>
      <c r="Q144" s="147"/>
      <c r="R144" s="147"/>
      <c r="S144" s="147"/>
      <c r="T144" s="148"/>
      <c r="AT144" s="150" t="s">
        <v>89</v>
      </c>
      <c r="AU144" s="150" t="s">
        <v>87</v>
      </c>
      <c r="AV144" s="149" t="s">
        <v>7</v>
      </c>
      <c r="AW144" s="149" t="s">
        <v>91</v>
      </c>
      <c r="AX144" s="149" t="s">
        <v>76</v>
      </c>
      <c r="AY144" s="150" t="s">
        <v>77</v>
      </c>
    </row>
    <row r="145" spans="2:51" s="188" customFormat="1" x14ac:dyDescent="0.3">
      <c r="B145" s="178"/>
      <c r="C145" s="179"/>
      <c r="D145" s="140" t="s">
        <v>89</v>
      </c>
      <c r="E145" s="180" t="s">
        <v>15</v>
      </c>
      <c r="F145" s="181" t="s">
        <v>205</v>
      </c>
      <c r="G145" s="179"/>
      <c r="H145" s="182">
        <v>144</v>
      </c>
      <c r="I145" s="183"/>
      <c r="J145" s="179"/>
      <c r="K145" s="179"/>
      <c r="L145" s="184"/>
      <c r="M145" s="185"/>
      <c r="N145" s="186"/>
      <c r="O145" s="186"/>
      <c r="P145" s="186"/>
      <c r="Q145" s="186"/>
      <c r="R145" s="186"/>
      <c r="S145" s="186"/>
      <c r="T145" s="187"/>
      <c r="AT145" s="189" t="s">
        <v>89</v>
      </c>
      <c r="AU145" s="189" t="s">
        <v>87</v>
      </c>
      <c r="AV145" s="188" t="s">
        <v>86</v>
      </c>
      <c r="AW145" s="188" t="s">
        <v>91</v>
      </c>
      <c r="AX145" s="188" t="s">
        <v>75</v>
      </c>
      <c r="AY145" s="189" t="s">
        <v>77</v>
      </c>
    </row>
    <row r="146" spans="2:51" s="20" customFormat="1" ht="6.95" customHeight="1" x14ac:dyDescent="0.3">
      <c r="B146" s="51"/>
      <c r="C146" s="52"/>
      <c r="D146" s="52"/>
      <c r="E146" s="52"/>
      <c r="F146" s="52"/>
      <c r="G146" s="52"/>
      <c r="H146" s="52"/>
      <c r="I146" s="53"/>
      <c r="J146" s="52"/>
      <c r="K146" s="52"/>
      <c r="L146" s="82"/>
    </row>
  </sheetData>
  <sheetProtection password="CC35" sheet="1" objects="1" scenarios="1" formatColumns="0" formatRows="0" sort="0" autoFilter="0"/>
  <autoFilter ref="C85:K85"/>
  <mergeCells count="9">
    <mergeCell ref="E47:H47"/>
    <mergeCell ref="E76:H76"/>
    <mergeCell ref="E78:H78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6"/>
  <sheetViews>
    <sheetView showGridLines="0" zoomScaleNormal="100" workbookViewId="0"/>
  </sheetViews>
  <sheetFormatPr defaultRowHeight="13.5" x14ac:dyDescent="0.3"/>
  <cols>
    <col min="1" max="1" width="8.33203125" style="190" customWidth="1"/>
    <col min="2" max="2" width="1.6640625" style="190" customWidth="1"/>
    <col min="3" max="4" width="5" style="190" customWidth="1"/>
    <col min="5" max="5" width="11.6640625" style="190" customWidth="1"/>
    <col min="6" max="6" width="9.1640625" style="190" customWidth="1"/>
    <col min="7" max="7" width="5" style="190" customWidth="1"/>
    <col min="8" max="8" width="77.83203125" style="190" customWidth="1"/>
    <col min="9" max="10" width="20" style="190" customWidth="1"/>
    <col min="11" max="11" width="1.6640625" style="190" customWidth="1"/>
    <col min="12" max="256" width="9.33203125" style="190"/>
    <col min="257" max="257" width="8.33203125" style="190" customWidth="1"/>
    <col min="258" max="258" width="1.6640625" style="190" customWidth="1"/>
    <col min="259" max="260" width="5" style="190" customWidth="1"/>
    <col min="261" max="261" width="11.6640625" style="190" customWidth="1"/>
    <col min="262" max="262" width="9.1640625" style="190" customWidth="1"/>
    <col min="263" max="263" width="5" style="190" customWidth="1"/>
    <col min="264" max="264" width="77.83203125" style="190" customWidth="1"/>
    <col min="265" max="266" width="20" style="190" customWidth="1"/>
    <col min="267" max="267" width="1.6640625" style="190" customWidth="1"/>
    <col min="268" max="512" width="9.33203125" style="190"/>
    <col min="513" max="513" width="8.33203125" style="190" customWidth="1"/>
    <col min="514" max="514" width="1.6640625" style="190" customWidth="1"/>
    <col min="515" max="516" width="5" style="190" customWidth="1"/>
    <col min="517" max="517" width="11.6640625" style="190" customWidth="1"/>
    <col min="518" max="518" width="9.1640625" style="190" customWidth="1"/>
    <col min="519" max="519" width="5" style="190" customWidth="1"/>
    <col min="520" max="520" width="77.83203125" style="190" customWidth="1"/>
    <col min="521" max="522" width="20" style="190" customWidth="1"/>
    <col min="523" max="523" width="1.6640625" style="190" customWidth="1"/>
    <col min="524" max="768" width="9.33203125" style="190"/>
    <col min="769" max="769" width="8.33203125" style="190" customWidth="1"/>
    <col min="770" max="770" width="1.6640625" style="190" customWidth="1"/>
    <col min="771" max="772" width="5" style="190" customWidth="1"/>
    <col min="773" max="773" width="11.6640625" style="190" customWidth="1"/>
    <col min="774" max="774" width="9.1640625" style="190" customWidth="1"/>
    <col min="775" max="775" width="5" style="190" customWidth="1"/>
    <col min="776" max="776" width="77.83203125" style="190" customWidth="1"/>
    <col min="777" max="778" width="20" style="190" customWidth="1"/>
    <col min="779" max="779" width="1.6640625" style="190" customWidth="1"/>
    <col min="780" max="1024" width="9.33203125" style="190"/>
    <col min="1025" max="1025" width="8.33203125" style="190" customWidth="1"/>
    <col min="1026" max="1026" width="1.6640625" style="190" customWidth="1"/>
    <col min="1027" max="1028" width="5" style="190" customWidth="1"/>
    <col min="1029" max="1029" width="11.6640625" style="190" customWidth="1"/>
    <col min="1030" max="1030" width="9.1640625" style="190" customWidth="1"/>
    <col min="1031" max="1031" width="5" style="190" customWidth="1"/>
    <col min="1032" max="1032" width="77.83203125" style="190" customWidth="1"/>
    <col min="1033" max="1034" width="20" style="190" customWidth="1"/>
    <col min="1035" max="1035" width="1.6640625" style="190" customWidth="1"/>
    <col min="1036" max="1280" width="9.33203125" style="190"/>
    <col min="1281" max="1281" width="8.33203125" style="190" customWidth="1"/>
    <col min="1282" max="1282" width="1.6640625" style="190" customWidth="1"/>
    <col min="1283" max="1284" width="5" style="190" customWidth="1"/>
    <col min="1285" max="1285" width="11.6640625" style="190" customWidth="1"/>
    <col min="1286" max="1286" width="9.1640625" style="190" customWidth="1"/>
    <col min="1287" max="1287" width="5" style="190" customWidth="1"/>
    <col min="1288" max="1288" width="77.83203125" style="190" customWidth="1"/>
    <col min="1289" max="1290" width="20" style="190" customWidth="1"/>
    <col min="1291" max="1291" width="1.6640625" style="190" customWidth="1"/>
    <col min="1292" max="1536" width="9.33203125" style="190"/>
    <col min="1537" max="1537" width="8.33203125" style="190" customWidth="1"/>
    <col min="1538" max="1538" width="1.6640625" style="190" customWidth="1"/>
    <col min="1539" max="1540" width="5" style="190" customWidth="1"/>
    <col min="1541" max="1541" width="11.6640625" style="190" customWidth="1"/>
    <col min="1542" max="1542" width="9.1640625" style="190" customWidth="1"/>
    <col min="1543" max="1543" width="5" style="190" customWidth="1"/>
    <col min="1544" max="1544" width="77.83203125" style="190" customWidth="1"/>
    <col min="1545" max="1546" width="20" style="190" customWidth="1"/>
    <col min="1547" max="1547" width="1.6640625" style="190" customWidth="1"/>
    <col min="1548" max="1792" width="9.33203125" style="190"/>
    <col min="1793" max="1793" width="8.33203125" style="190" customWidth="1"/>
    <col min="1794" max="1794" width="1.6640625" style="190" customWidth="1"/>
    <col min="1795" max="1796" width="5" style="190" customWidth="1"/>
    <col min="1797" max="1797" width="11.6640625" style="190" customWidth="1"/>
    <col min="1798" max="1798" width="9.1640625" style="190" customWidth="1"/>
    <col min="1799" max="1799" width="5" style="190" customWidth="1"/>
    <col min="1800" max="1800" width="77.83203125" style="190" customWidth="1"/>
    <col min="1801" max="1802" width="20" style="190" customWidth="1"/>
    <col min="1803" max="1803" width="1.6640625" style="190" customWidth="1"/>
    <col min="1804" max="2048" width="9.33203125" style="190"/>
    <col min="2049" max="2049" width="8.33203125" style="190" customWidth="1"/>
    <col min="2050" max="2050" width="1.6640625" style="190" customWidth="1"/>
    <col min="2051" max="2052" width="5" style="190" customWidth="1"/>
    <col min="2053" max="2053" width="11.6640625" style="190" customWidth="1"/>
    <col min="2054" max="2054" width="9.1640625" style="190" customWidth="1"/>
    <col min="2055" max="2055" width="5" style="190" customWidth="1"/>
    <col min="2056" max="2056" width="77.83203125" style="190" customWidth="1"/>
    <col min="2057" max="2058" width="20" style="190" customWidth="1"/>
    <col min="2059" max="2059" width="1.6640625" style="190" customWidth="1"/>
    <col min="2060" max="2304" width="9.33203125" style="190"/>
    <col min="2305" max="2305" width="8.33203125" style="190" customWidth="1"/>
    <col min="2306" max="2306" width="1.6640625" style="190" customWidth="1"/>
    <col min="2307" max="2308" width="5" style="190" customWidth="1"/>
    <col min="2309" max="2309" width="11.6640625" style="190" customWidth="1"/>
    <col min="2310" max="2310" width="9.1640625" style="190" customWidth="1"/>
    <col min="2311" max="2311" width="5" style="190" customWidth="1"/>
    <col min="2312" max="2312" width="77.83203125" style="190" customWidth="1"/>
    <col min="2313" max="2314" width="20" style="190" customWidth="1"/>
    <col min="2315" max="2315" width="1.6640625" style="190" customWidth="1"/>
    <col min="2316" max="2560" width="9.33203125" style="190"/>
    <col min="2561" max="2561" width="8.33203125" style="190" customWidth="1"/>
    <col min="2562" max="2562" width="1.6640625" style="190" customWidth="1"/>
    <col min="2563" max="2564" width="5" style="190" customWidth="1"/>
    <col min="2565" max="2565" width="11.6640625" style="190" customWidth="1"/>
    <col min="2566" max="2566" width="9.1640625" style="190" customWidth="1"/>
    <col min="2567" max="2567" width="5" style="190" customWidth="1"/>
    <col min="2568" max="2568" width="77.83203125" style="190" customWidth="1"/>
    <col min="2569" max="2570" width="20" style="190" customWidth="1"/>
    <col min="2571" max="2571" width="1.6640625" style="190" customWidth="1"/>
    <col min="2572" max="2816" width="9.33203125" style="190"/>
    <col min="2817" max="2817" width="8.33203125" style="190" customWidth="1"/>
    <col min="2818" max="2818" width="1.6640625" style="190" customWidth="1"/>
    <col min="2819" max="2820" width="5" style="190" customWidth="1"/>
    <col min="2821" max="2821" width="11.6640625" style="190" customWidth="1"/>
    <col min="2822" max="2822" width="9.1640625" style="190" customWidth="1"/>
    <col min="2823" max="2823" width="5" style="190" customWidth="1"/>
    <col min="2824" max="2824" width="77.83203125" style="190" customWidth="1"/>
    <col min="2825" max="2826" width="20" style="190" customWidth="1"/>
    <col min="2827" max="2827" width="1.6640625" style="190" customWidth="1"/>
    <col min="2828" max="3072" width="9.33203125" style="190"/>
    <col min="3073" max="3073" width="8.33203125" style="190" customWidth="1"/>
    <col min="3074" max="3074" width="1.6640625" style="190" customWidth="1"/>
    <col min="3075" max="3076" width="5" style="190" customWidth="1"/>
    <col min="3077" max="3077" width="11.6640625" style="190" customWidth="1"/>
    <col min="3078" max="3078" width="9.1640625" style="190" customWidth="1"/>
    <col min="3079" max="3079" width="5" style="190" customWidth="1"/>
    <col min="3080" max="3080" width="77.83203125" style="190" customWidth="1"/>
    <col min="3081" max="3082" width="20" style="190" customWidth="1"/>
    <col min="3083" max="3083" width="1.6640625" style="190" customWidth="1"/>
    <col min="3084" max="3328" width="9.33203125" style="190"/>
    <col min="3329" max="3329" width="8.33203125" style="190" customWidth="1"/>
    <col min="3330" max="3330" width="1.6640625" style="190" customWidth="1"/>
    <col min="3331" max="3332" width="5" style="190" customWidth="1"/>
    <col min="3333" max="3333" width="11.6640625" style="190" customWidth="1"/>
    <col min="3334" max="3334" width="9.1640625" style="190" customWidth="1"/>
    <col min="3335" max="3335" width="5" style="190" customWidth="1"/>
    <col min="3336" max="3336" width="77.83203125" style="190" customWidth="1"/>
    <col min="3337" max="3338" width="20" style="190" customWidth="1"/>
    <col min="3339" max="3339" width="1.6640625" style="190" customWidth="1"/>
    <col min="3340" max="3584" width="9.33203125" style="190"/>
    <col min="3585" max="3585" width="8.33203125" style="190" customWidth="1"/>
    <col min="3586" max="3586" width="1.6640625" style="190" customWidth="1"/>
    <col min="3587" max="3588" width="5" style="190" customWidth="1"/>
    <col min="3589" max="3589" width="11.6640625" style="190" customWidth="1"/>
    <col min="3590" max="3590" width="9.1640625" style="190" customWidth="1"/>
    <col min="3591" max="3591" width="5" style="190" customWidth="1"/>
    <col min="3592" max="3592" width="77.83203125" style="190" customWidth="1"/>
    <col min="3593" max="3594" width="20" style="190" customWidth="1"/>
    <col min="3595" max="3595" width="1.6640625" style="190" customWidth="1"/>
    <col min="3596" max="3840" width="9.33203125" style="190"/>
    <col min="3841" max="3841" width="8.33203125" style="190" customWidth="1"/>
    <col min="3842" max="3842" width="1.6640625" style="190" customWidth="1"/>
    <col min="3843" max="3844" width="5" style="190" customWidth="1"/>
    <col min="3845" max="3845" width="11.6640625" style="190" customWidth="1"/>
    <col min="3846" max="3846" width="9.1640625" style="190" customWidth="1"/>
    <col min="3847" max="3847" width="5" style="190" customWidth="1"/>
    <col min="3848" max="3848" width="77.83203125" style="190" customWidth="1"/>
    <col min="3849" max="3850" width="20" style="190" customWidth="1"/>
    <col min="3851" max="3851" width="1.6640625" style="190" customWidth="1"/>
    <col min="3852" max="4096" width="9.33203125" style="190"/>
    <col min="4097" max="4097" width="8.33203125" style="190" customWidth="1"/>
    <col min="4098" max="4098" width="1.6640625" style="190" customWidth="1"/>
    <col min="4099" max="4100" width="5" style="190" customWidth="1"/>
    <col min="4101" max="4101" width="11.6640625" style="190" customWidth="1"/>
    <col min="4102" max="4102" width="9.1640625" style="190" customWidth="1"/>
    <col min="4103" max="4103" width="5" style="190" customWidth="1"/>
    <col min="4104" max="4104" width="77.83203125" style="190" customWidth="1"/>
    <col min="4105" max="4106" width="20" style="190" customWidth="1"/>
    <col min="4107" max="4107" width="1.6640625" style="190" customWidth="1"/>
    <col min="4108" max="4352" width="9.33203125" style="190"/>
    <col min="4353" max="4353" width="8.33203125" style="190" customWidth="1"/>
    <col min="4354" max="4354" width="1.6640625" style="190" customWidth="1"/>
    <col min="4355" max="4356" width="5" style="190" customWidth="1"/>
    <col min="4357" max="4357" width="11.6640625" style="190" customWidth="1"/>
    <col min="4358" max="4358" width="9.1640625" style="190" customWidth="1"/>
    <col min="4359" max="4359" width="5" style="190" customWidth="1"/>
    <col min="4360" max="4360" width="77.83203125" style="190" customWidth="1"/>
    <col min="4361" max="4362" width="20" style="190" customWidth="1"/>
    <col min="4363" max="4363" width="1.6640625" style="190" customWidth="1"/>
    <col min="4364" max="4608" width="9.33203125" style="190"/>
    <col min="4609" max="4609" width="8.33203125" style="190" customWidth="1"/>
    <col min="4610" max="4610" width="1.6640625" style="190" customWidth="1"/>
    <col min="4611" max="4612" width="5" style="190" customWidth="1"/>
    <col min="4613" max="4613" width="11.6640625" style="190" customWidth="1"/>
    <col min="4614" max="4614" width="9.1640625" style="190" customWidth="1"/>
    <col min="4615" max="4615" width="5" style="190" customWidth="1"/>
    <col min="4616" max="4616" width="77.83203125" style="190" customWidth="1"/>
    <col min="4617" max="4618" width="20" style="190" customWidth="1"/>
    <col min="4619" max="4619" width="1.6640625" style="190" customWidth="1"/>
    <col min="4620" max="4864" width="9.33203125" style="190"/>
    <col min="4865" max="4865" width="8.33203125" style="190" customWidth="1"/>
    <col min="4866" max="4866" width="1.6640625" style="190" customWidth="1"/>
    <col min="4867" max="4868" width="5" style="190" customWidth="1"/>
    <col min="4869" max="4869" width="11.6640625" style="190" customWidth="1"/>
    <col min="4870" max="4870" width="9.1640625" style="190" customWidth="1"/>
    <col min="4871" max="4871" width="5" style="190" customWidth="1"/>
    <col min="4872" max="4872" width="77.83203125" style="190" customWidth="1"/>
    <col min="4873" max="4874" width="20" style="190" customWidth="1"/>
    <col min="4875" max="4875" width="1.6640625" style="190" customWidth="1"/>
    <col min="4876" max="5120" width="9.33203125" style="190"/>
    <col min="5121" max="5121" width="8.33203125" style="190" customWidth="1"/>
    <col min="5122" max="5122" width="1.6640625" style="190" customWidth="1"/>
    <col min="5123" max="5124" width="5" style="190" customWidth="1"/>
    <col min="5125" max="5125" width="11.6640625" style="190" customWidth="1"/>
    <col min="5126" max="5126" width="9.1640625" style="190" customWidth="1"/>
    <col min="5127" max="5127" width="5" style="190" customWidth="1"/>
    <col min="5128" max="5128" width="77.83203125" style="190" customWidth="1"/>
    <col min="5129" max="5130" width="20" style="190" customWidth="1"/>
    <col min="5131" max="5131" width="1.6640625" style="190" customWidth="1"/>
    <col min="5132" max="5376" width="9.33203125" style="190"/>
    <col min="5377" max="5377" width="8.33203125" style="190" customWidth="1"/>
    <col min="5378" max="5378" width="1.6640625" style="190" customWidth="1"/>
    <col min="5379" max="5380" width="5" style="190" customWidth="1"/>
    <col min="5381" max="5381" width="11.6640625" style="190" customWidth="1"/>
    <col min="5382" max="5382" width="9.1640625" style="190" customWidth="1"/>
    <col min="5383" max="5383" width="5" style="190" customWidth="1"/>
    <col min="5384" max="5384" width="77.83203125" style="190" customWidth="1"/>
    <col min="5385" max="5386" width="20" style="190" customWidth="1"/>
    <col min="5387" max="5387" width="1.6640625" style="190" customWidth="1"/>
    <col min="5388" max="5632" width="9.33203125" style="190"/>
    <col min="5633" max="5633" width="8.33203125" style="190" customWidth="1"/>
    <col min="5634" max="5634" width="1.6640625" style="190" customWidth="1"/>
    <col min="5635" max="5636" width="5" style="190" customWidth="1"/>
    <col min="5637" max="5637" width="11.6640625" style="190" customWidth="1"/>
    <col min="5638" max="5638" width="9.1640625" style="190" customWidth="1"/>
    <col min="5639" max="5639" width="5" style="190" customWidth="1"/>
    <col min="5640" max="5640" width="77.83203125" style="190" customWidth="1"/>
    <col min="5641" max="5642" width="20" style="190" customWidth="1"/>
    <col min="5643" max="5643" width="1.6640625" style="190" customWidth="1"/>
    <col min="5644" max="5888" width="9.33203125" style="190"/>
    <col min="5889" max="5889" width="8.33203125" style="190" customWidth="1"/>
    <col min="5890" max="5890" width="1.6640625" style="190" customWidth="1"/>
    <col min="5891" max="5892" width="5" style="190" customWidth="1"/>
    <col min="5893" max="5893" width="11.6640625" style="190" customWidth="1"/>
    <col min="5894" max="5894" width="9.1640625" style="190" customWidth="1"/>
    <col min="5895" max="5895" width="5" style="190" customWidth="1"/>
    <col min="5896" max="5896" width="77.83203125" style="190" customWidth="1"/>
    <col min="5897" max="5898" width="20" style="190" customWidth="1"/>
    <col min="5899" max="5899" width="1.6640625" style="190" customWidth="1"/>
    <col min="5900" max="6144" width="9.33203125" style="190"/>
    <col min="6145" max="6145" width="8.33203125" style="190" customWidth="1"/>
    <col min="6146" max="6146" width="1.6640625" style="190" customWidth="1"/>
    <col min="6147" max="6148" width="5" style="190" customWidth="1"/>
    <col min="6149" max="6149" width="11.6640625" style="190" customWidth="1"/>
    <col min="6150" max="6150" width="9.1640625" style="190" customWidth="1"/>
    <col min="6151" max="6151" width="5" style="190" customWidth="1"/>
    <col min="6152" max="6152" width="77.83203125" style="190" customWidth="1"/>
    <col min="6153" max="6154" width="20" style="190" customWidth="1"/>
    <col min="6155" max="6155" width="1.6640625" style="190" customWidth="1"/>
    <col min="6156" max="6400" width="9.33203125" style="190"/>
    <col min="6401" max="6401" width="8.33203125" style="190" customWidth="1"/>
    <col min="6402" max="6402" width="1.6640625" style="190" customWidth="1"/>
    <col min="6403" max="6404" width="5" style="190" customWidth="1"/>
    <col min="6405" max="6405" width="11.6640625" style="190" customWidth="1"/>
    <col min="6406" max="6406" width="9.1640625" style="190" customWidth="1"/>
    <col min="6407" max="6407" width="5" style="190" customWidth="1"/>
    <col min="6408" max="6408" width="77.83203125" style="190" customWidth="1"/>
    <col min="6409" max="6410" width="20" style="190" customWidth="1"/>
    <col min="6411" max="6411" width="1.6640625" style="190" customWidth="1"/>
    <col min="6412" max="6656" width="9.33203125" style="190"/>
    <col min="6657" max="6657" width="8.33203125" style="190" customWidth="1"/>
    <col min="6658" max="6658" width="1.6640625" style="190" customWidth="1"/>
    <col min="6659" max="6660" width="5" style="190" customWidth="1"/>
    <col min="6661" max="6661" width="11.6640625" style="190" customWidth="1"/>
    <col min="6662" max="6662" width="9.1640625" style="190" customWidth="1"/>
    <col min="6663" max="6663" width="5" style="190" customWidth="1"/>
    <col min="6664" max="6664" width="77.83203125" style="190" customWidth="1"/>
    <col min="6665" max="6666" width="20" style="190" customWidth="1"/>
    <col min="6667" max="6667" width="1.6640625" style="190" customWidth="1"/>
    <col min="6668" max="6912" width="9.33203125" style="190"/>
    <col min="6913" max="6913" width="8.33203125" style="190" customWidth="1"/>
    <col min="6914" max="6914" width="1.6640625" style="190" customWidth="1"/>
    <col min="6915" max="6916" width="5" style="190" customWidth="1"/>
    <col min="6917" max="6917" width="11.6640625" style="190" customWidth="1"/>
    <col min="6918" max="6918" width="9.1640625" style="190" customWidth="1"/>
    <col min="6919" max="6919" width="5" style="190" customWidth="1"/>
    <col min="6920" max="6920" width="77.83203125" style="190" customWidth="1"/>
    <col min="6921" max="6922" width="20" style="190" customWidth="1"/>
    <col min="6923" max="6923" width="1.6640625" style="190" customWidth="1"/>
    <col min="6924" max="7168" width="9.33203125" style="190"/>
    <col min="7169" max="7169" width="8.33203125" style="190" customWidth="1"/>
    <col min="7170" max="7170" width="1.6640625" style="190" customWidth="1"/>
    <col min="7171" max="7172" width="5" style="190" customWidth="1"/>
    <col min="7173" max="7173" width="11.6640625" style="190" customWidth="1"/>
    <col min="7174" max="7174" width="9.1640625" style="190" customWidth="1"/>
    <col min="7175" max="7175" width="5" style="190" customWidth="1"/>
    <col min="7176" max="7176" width="77.83203125" style="190" customWidth="1"/>
    <col min="7177" max="7178" width="20" style="190" customWidth="1"/>
    <col min="7179" max="7179" width="1.6640625" style="190" customWidth="1"/>
    <col min="7180" max="7424" width="9.33203125" style="190"/>
    <col min="7425" max="7425" width="8.33203125" style="190" customWidth="1"/>
    <col min="7426" max="7426" width="1.6640625" style="190" customWidth="1"/>
    <col min="7427" max="7428" width="5" style="190" customWidth="1"/>
    <col min="7429" max="7429" width="11.6640625" style="190" customWidth="1"/>
    <col min="7430" max="7430" width="9.1640625" style="190" customWidth="1"/>
    <col min="7431" max="7431" width="5" style="190" customWidth="1"/>
    <col min="7432" max="7432" width="77.83203125" style="190" customWidth="1"/>
    <col min="7433" max="7434" width="20" style="190" customWidth="1"/>
    <col min="7435" max="7435" width="1.6640625" style="190" customWidth="1"/>
    <col min="7436" max="7680" width="9.33203125" style="190"/>
    <col min="7681" max="7681" width="8.33203125" style="190" customWidth="1"/>
    <col min="7682" max="7682" width="1.6640625" style="190" customWidth="1"/>
    <col min="7683" max="7684" width="5" style="190" customWidth="1"/>
    <col min="7685" max="7685" width="11.6640625" style="190" customWidth="1"/>
    <col min="7686" max="7686" width="9.1640625" style="190" customWidth="1"/>
    <col min="7687" max="7687" width="5" style="190" customWidth="1"/>
    <col min="7688" max="7688" width="77.83203125" style="190" customWidth="1"/>
    <col min="7689" max="7690" width="20" style="190" customWidth="1"/>
    <col min="7691" max="7691" width="1.6640625" style="190" customWidth="1"/>
    <col min="7692" max="7936" width="9.33203125" style="190"/>
    <col min="7937" max="7937" width="8.33203125" style="190" customWidth="1"/>
    <col min="7938" max="7938" width="1.6640625" style="190" customWidth="1"/>
    <col min="7939" max="7940" width="5" style="190" customWidth="1"/>
    <col min="7941" max="7941" width="11.6640625" style="190" customWidth="1"/>
    <col min="7942" max="7942" width="9.1640625" style="190" customWidth="1"/>
    <col min="7943" max="7943" width="5" style="190" customWidth="1"/>
    <col min="7944" max="7944" width="77.83203125" style="190" customWidth="1"/>
    <col min="7945" max="7946" width="20" style="190" customWidth="1"/>
    <col min="7947" max="7947" width="1.6640625" style="190" customWidth="1"/>
    <col min="7948" max="8192" width="9.33203125" style="190"/>
    <col min="8193" max="8193" width="8.33203125" style="190" customWidth="1"/>
    <col min="8194" max="8194" width="1.6640625" style="190" customWidth="1"/>
    <col min="8195" max="8196" width="5" style="190" customWidth="1"/>
    <col min="8197" max="8197" width="11.6640625" style="190" customWidth="1"/>
    <col min="8198" max="8198" width="9.1640625" style="190" customWidth="1"/>
    <col min="8199" max="8199" width="5" style="190" customWidth="1"/>
    <col min="8200" max="8200" width="77.83203125" style="190" customWidth="1"/>
    <col min="8201" max="8202" width="20" style="190" customWidth="1"/>
    <col min="8203" max="8203" width="1.6640625" style="190" customWidth="1"/>
    <col min="8204" max="8448" width="9.33203125" style="190"/>
    <col min="8449" max="8449" width="8.33203125" style="190" customWidth="1"/>
    <col min="8450" max="8450" width="1.6640625" style="190" customWidth="1"/>
    <col min="8451" max="8452" width="5" style="190" customWidth="1"/>
    <col min="8453" max="8453" width="11.6640625" style="190" customWidth="1"/>
    <col min="8454" max="8454" width="9.1640625" style="190" customWidth="1"/>
    <col min="8455" max="8455" width="5" style="190" customWidth="1"/>
    <col min="8456" max="8456" width="77.83203125" style="190" customWidth="1"/>
    <col min="8457" max="8458" width="20" style="190" customWidth="1"/>
    <col min="8459" max="8459" width="1.6640625" style="190" customWidth="1"/>
    <col min="8460" max="8704" width="9.33203125" style="190"/>
    <col min="8705" max="8705" width="8.33203125" style="190" customWidth="1"/>
    <col min="8706" max="8706" width="1.6640625" style="190" customWidth="1"/>
    <col min="8707" max="8708" width="5" style="190" customWidth="1"/>
    <col min="8709" max="8709" width="11.6640625" style="190" customWidth="1"/>
    <col min="8710" max="8710" width="9.1640625" style="190" customWidth="1"/>
    <col min="8711" max="8711" width="5" style="190" customWidth="1"/>
    <col min="8712" max="8712" width="77.83203125" style="190" customWidth="1"/>
    <col min="8713" max="8714" width="20" style="190" customWidth="1"/>
    <col min="8715" max="8715" width="1.6640625" style="190" customWidth="1"/>
    <col min="8716" max="8960" width="9.33203125" style="190"/>
    <col min="8961" max="8961" width="8.33203125" style="190" customWidth="1"/>
    <col min="8962" max="8962" width="1.6640625" style="190" customWidth="1"/>
    <col min="8963" max="8964" width="5" style="190" customWidth="1"/>
    <col min="8965" max="8965" width="11.6640625" style="190" customWidth="1"/>
    <col min="8966" max="8966" width="9.1640625" style="190" customWidth="1"/>
    <col min="8967" max="8967" width="5" style="190" customWidth="1"/>
    <col min="8968" max="8968" width="77.83203125" style="190" customWidth="1"/>
    <col min="8969" max="8970" width="20" style="190" customWidth="1"/>
    <col min="8971" max="8971" width="1.6640625" style="190" customWidth="1"/>
    <col min="8972" max="9216" width="9.33203125" style="190"/>
    <col min="9217" max="9217" width="8.33203125" style="190" customWidth="1"/>
    <col min="9218" max="9218" width="1.6640625" style="190" customWidth="1"/>
    <col min="9219" max="9220" width="5" style="190" customWidth="1"/>
    <col min="9221" max="9221" width="11.6640625" style="190" customWidth="1"/>
    <col min="9222" max="9222" width="9.1640625" style="190" customWidth="1"/>
    <col min="9223" max="9223" width="5" style="190" customWidth="1"/>
    <col min="9224" max="9224" width="77.83203125" style="190" customWidth="1"/>
    <col min="9225" max="9226" width="20" style="190" customWidth="1"/>
    <col min="9227" max="9227" width="1.6640625" style="190" customWidth="1"/>
    <col min="9228" max="9472" width="9.33203125" style="190"/>
    <col min="9473" max="9473" width="8.33203125" style="190" customWidth="1"/>
    <col min="9474" max="9474" width="1.6640625" style="190" customWidth="1"/>
    <col min="9475" max="9476" width="5" style="190" customWidth="1"/>
    <col min="9477" max="9477" width="11.6640625" style="190" customWidth="1"/>
    <col min="9478" max="9478" width="9.1640625" style="190" customWidth="1"/>
    <col min="9479" max="9479" width="5" style="190" customWidth="1"/>
    <col min="9480" max="9480" width="77.83203125" style="190" customWidth="1"/>
    <col min="9481" max="9482" width="20" style="190" customWidth="1"/>
    <col min="9483" max="9483" width="1.6640625" style="190" customWidth="1"/>
    <col min="9484" max="9728" width="9.33203125" style="190"/>
    <col min="9729" max="9729" width="8.33203125" style="190" customWidth="1"/>
    <col min="9730" max="9730" width="1.6640625" style="190" customWidth="1"/>
    <col min="9731" max="9732" width="5" style="190" customWidth="1"/>
    <col min="9733" max="9733" width="11.6640625" style="190" customWidth="1"/>
    <col min="9734" max="9734" width="9.1640625" style="190" customWidth="1"/>
    <col min="9735" max="9735" width="5" style="190" customWidth="1"/>
    <col min="9736" max="9736" width="77.83203125" style="190" customWidth="1"/>
    <col min="9737" max="9738" width="20" style="190" customWidth="1"/>
    <col min="9739" max="9739" width="1.6640625" style="190" customWidth="1"/>
    <col min="9740" max="9984" width="9.33203125" style="190"/>
    <col min="9985" max="9985" width="8.33203125" style="190" customWidth="1"/>
    <col min="9986" max="9986" width="1.6640625" style="190" customWidth="1"/>
    <col min="9987" max="9988" width="5" style="190" customWidth="1"/>
    <col min="9989" max="9989" width="11.6640625" style="190" customWidth="1"/>
    <col min="9990" max="9990" width="9.1640625" style="190" customWidth="1"/>
    <col min="9991" max="9991" width="5" style="190" customWidth="1"/>
    <col min="9992" max="9992" width="77.83203125" style="190" customWidth="1"/>
    <col min="9993" max="9994" width="20" style="190" customWidth="1"/>
    <col min="9995" max="9995" width="1.6640625" style="190" customWidth="1"/>
    <col min="9996" max="10240" width="9.33203125" style="190"/>
    <col min="10241" max="10241" width="8.33203125" style="190" customWidth="1"/>
    <col min="10242" max="10242" width="1.6640625" style="190" customWidth="1"/>
    <col min="10243" max="10244" width="5" style="190" customWidth="1"/>
    <col min="10245" max="10245" width="11.6640625" style="190" customWidth="1"/>
    <col min="10246" max="10246" width="9.1640625" style="190" customWidth="1"/>
    <col min="10247" max="10247" width="5" style="190" customWidth="1"/>
    <col min="10248" max="10248" width="77.83203125" style="190" customWidth="1"/>
    <col min="10249" max="10250" width="20" style="190" customWidth="1"/>
    <col min="10251" max="10251" width="1.6640625" style="190" customWidth="1"/>
    <col min="10252" max="10496" width="9.33203125" style="190"/>
    <col min="10497" max="10497" width="8.33203125" style="190" customWidth="1"/>
    <col min="10498" max="10498" width="1.6640625" style="190" customWidth="1"/>
    <col min="10499" max="10500" width="5" style="190" customWidth="1"/>
    <col min="10501" max="10501" width="11.6640625" style="190" customWidth="1"/>
    <col min="10502" max="10502" width="9.1640625" style="190" customWidth="1"/>
    <col min="10503" max="10503" width="5" style="190" customWidth="1"/>
    <col min="10504" max="10504" width="77.83203125" style="190" customWidth="1"/>
    <col min="10505" max="10506" width="20" style="190" customWidth="1"/>
    <col min="10507" max="10507" width="1.6640625" style="190" customWidth="1"/>
    <col min="10508" max="10752" width="9.33203125" style="190"/>
    <col min="10753" max="10753" width="8.33203125" style="190" customWidth="1"/>
    <col min="10754" max="10754" width="1.6640625" style="190" customWidth="1"/>
    <col min="10755" max="10756" width="5" style="190" customWidth="1"/>
    <col min="10757" max="10757" width="11.6640625" style="190" customWidth="1"/>
    <col min="10758" max="10758" width="9.1640625" style="190" customWidth="1"/>
    <col min="10759" max="10759" width="5" style="190" customWidth="1"/>
    <col min="10760" max="10760" width="77.83203125" style="190" customWidth="1"/>
    <col min="10761" max="10762" width="20" style="190" customWidth="1"/>
    <col min="10763" max="10763" width="1.6640625" style="190" customWidth="1"/>
    <col min="10764" max="11008" width="9.33203125" style="190"/>
    <col min="11009" max="11009" width="8.33203125" style="190" customWidth="1"/>
    <col min="11010" max="11010" width="1.6640625" style="190" customWidth="1"/>
    <col min="11011" max="11012" width="5" style="190" customWidth="1"/>
    <col min="11013" max="11013" width="11.6640625" style="190" customWidth="1"/>
    <col min="11014" max="11014" width="9.1640625" style="190" customWidth="1"/>
    <col min="11015" max="11015" width="5" style="190" customWidth="1"/>
    <col min="11016" max="11016" width="77.83203125" style="190" customWidth="1"/>
    <col min="11017" max="11018" width="20" style="190" customWidth="1"/>
    <col min="11019" max="11019" width="1.6640625" style="190" customWidth="1"/>
    <col min="11020" max="11264" width="9.33203125" style="190"/>
    <col min="11265" max="11265" width="8.33203125" style="190" customWidth="1"/>
    <col min="11266" max="11266" width="1.6640625" style="190" customWidth="1"/>
    <col min="11267" max="11268" width="5" style="190" customWidth="1"/>
    <col min="11269" max="11269" width="11.6640625" style="190" customWidth="1"/>
    <col min="11270" max="11270" width="9.1640625" style="190" customWidth="1"/>
    <col min="11271" max="11271" width="5" style="190" customWidth="1"/>
    <col min="11272" max="11272" width="77.83203125" style="190" customWidth="1"/>
    <col min="11273" max="11274" width="20" style="190" customWidth="1"/>
    <col min="11275" max="11275" width="1.6640625" style="190" customWidth="1"/>
    <col min="11276" max="11520" width="9.33203125" style="190"/>
    <col min="11521" max="11521" width="8.33203125" style="190" customWidth="1"/>
    <col min="11522" max="11522" width="1.6640625" style="190" customWidth="1"/>
    <col min="11523" max="11524" width="5" style="190" customWidth="1"/>
    <col min="11525" max="11525" width="11.6640625" style="190" customWidth="1"/>
    <col min="11526" max="11526" width="9.1640625" style="190" customWidth="1"/>
    <col min="11527" max="11527" width="5" style="190" customWidth="1"/>
    <col min="11528" max="11528" width="77.83203125" style="190" customWidth="1"/>
    <col min="11529" max="11530" width="20" style="190" customWidth="1"/>
    <col min="11531" max="11531" width="1.6640625" style="190" customWidth="1"/>
    <col min="11532" max="11776" width="9.33203125" style="190"/>
    <col min="11777" max="11777" width="8.33203125" style="190" customWidth="1"/>
    <col min="11778" max="11778" width="1.6640625" style="190" customWidth="1"/>
    <col min="11779" max="11780" width="5" style="190" customWidth="1"/>
    <col min="11781" max="11781" width="11.6640625" style="190" customWidth="1"/>
    <col min="11782" max="11782" width="9.1640625" style="190" customWidth="1"/>
    <col min="11783" max="11783" width="5" style="190" customWidth="1"/>
    <col min="11784" max="11784" width="77.83203125" style="190" customWidth="1"/>
    <col min="11785" max="11786" width="20" style="190" customWidth="1"/>
    <col min="11787" max="11787" width="1.6640625" style="190" customWidth="1"/>
    <col min="11788" max="12032" width="9.33203125" style="190"/>
    <col min="12033" max="12033" width="8.33203125" style="190" customWidth="1"/>
    <col min="12034" max="12034" width="1.6640625" style="190" customWidth="1"/>
    <col min="12035" max="12036" width="5" style="190" customWidth="1"/>
    <col min="12037" max="12037" width="11.6640625" style="190" customWidth="1"/>
    <col min="12038" max="12038" width="9.1640625" style="190" customWidth="1"/>
    <col min="12039" max="12039" width="5" style="190" customWidth="1"/>
    <col min="12040" max="12040" width="77.83203125" style="190" customWidth="1"/>
    <col min="12041" max="12042" width="20" style="190" customWidth="1"/>
    <col min="12043" max="12043" width="1.6640625" style="190" customWidth="1"/>
    <col min="12044" max="12288" width="9.33203125" style="190"/>
    <col min="12289" max="12289" width="8.33203125" style="190" customWidth="1"/>
    <col min="12290" max="12290" width="1.6640625" style="190" customWidth="1"/>
    <col min="12291" max="12292" width="5" style="190" customWidth="1"/>
    <col min="12293" max="12293" width="11.6640625" style="190" customWidth="1"/>
    <col min="12294" max="12294" width="9.1640625" style="190" customWidth="1"/>
    <col min="12295" max="12295" width="5" style="190" customWidth="1"/>
    <col min="12296" max="12296" width="77.83203125" style="190" customWidth="1"/>
    <col min="12297" max="12298" width="20" style="190" customWidth="1"/>
    <col min="12299" max="12299" width="1.6640625" style="190" customWidth="1"/>
    <col min="12300" max="12544" width="9.33203125" style="190"/>
    <col min="12545" max="12545" width="8.33203125" style="190" customWidth="1"/>
    <col min="12546" max="12546" width="1.6640625" style="190" customWidth="1"/>
    <col min="12547" max="12548" width="5" style="190" customWidth="1"/>
    <col min="12549" max="12549" width="11.6640625" style="190" customWidth="1"/>
    <col min="12550" max="12550" width="9.1640625" style="190" customWidth="1"/>
    <col min="12551" max="12551" width="5" style="190" customWidth="1"/>
    <col min="12552" max="12552" width="77.83203125" style="190" customWidth="1"/>
    <col min="12553" max="12554" width="20" style="190" customWidth="1"/>
    <col min="12555" max="12555" width="1.6640625" style="190" customWidth="1"/>
    <col min="12556" max="12800" width="9.33203125" style="190"/>
    <col min="12801" max="12801" width="8.33203125" style="190" customWidth="1"/>
    <col min="12802" max="12802" width="1.6640625" style="190" customWidth="1"/>
    <col min="12803" max="12804" width="5" style="190" customWidth="1"/>
    <col min="12805" max="12805" width="11.6640625" style="190" customWidth="1"/>
    <col min="12806" max="12806" width="9.1640625" style="190" customWidth="1"/>
    <col min="12807" max="12807" width="5" style="190" customWidth="1"/>
    <col min="12808" max="12808" width="77.83203125" style="190" customWidth="1"/>
    <col min="12809" max="12810" width="20" style="190" customWidth="1"/>
    <col min="12811" max="12811" width="1.6640625" style="190" customWidth="1"/>
    <col min="12812" max="13056" width="9.33203125" style="190"/>
    <col min="13057" max="13057" width="8.33203125" style="190" customWidth="1"/>
    <col min="13058" max="13058" width="1.6640625" style="190" customWidth="1"/>
    <col min="13059" max="13060" width="5" style="190" customWidth="1"/>
    <col min="13061" max="13061" width="11.6640625" style="190" customWidth="1"/>
    <col min="13062" max="13062" width="9.1640625" style="190" customWidth="1"/>
    <col min="13063" max="13063" width="5" style="190" customWidth="1"/>
    <col min="13064" max="13064" width="77.83203125" style="190" customWidth="1"/>
    <col min="13065" max="13066" width="20" style="190" customWidth="1"/>
    <col min="13067" max="13067" width="1.6640625" style="190" customWidth="1"/>
    <col min="13068" max="13312" width="9.33203125" style="190"/>
    <col min="13313" max="13313" width="8.33203125" style="190" customWidth="1"/>
    <col min="13314" max="13314" width="1.6640625" style="190" customWidth="1"/>
    <col min="13315" max="13316" width="5" style="190" customWidth="1"/>
    <col min="13317" max="13317" width="11.6640625" style="190" customWidth="1"/>
    <col min="13318" max="13318" width="9.1640625" style="190" customWidth="1"/>
    <col min="13319" max="13319" width="5" style="190" customWidth="1"/>
    <col min="13320" max="13320" width="77.83203125" style="190" customWidth="1"/>
    <col min="13321" max="13322" width="20" style="190" customWidth="1"/>
    <col min="13323" max="13323" width="1.6640625" style="190" customWidth="1"/>
    <col min="13324" max="13568" width="9.33203125" style="190"/>
    <col min="13569" max="13569" width="8.33203125" style="190" customWidth="1"/>
    <col min="13570" max="13570" width="1.6640625" style="190" customWidth="1"/>
    <col min="13571" max="13572" width="5" style="190" customWidth="1"/>
    <col min="13573" max="13573" width="11.6640625" style="190" customWidth="1"/>
    <col min="13574" max="13574" width="9.1640625" style="190" customWidth="1"/>
    <col min="13575" max="13575" width="5" style="190" customWidth="1"/>
    <col min="13576" max="13576" width="77.83203125" style="190" customWidth="1"/>
    <col min="13577" max="13578" width="20" style="190" customWidth="1"/>
    <col min="13579" max="13579" width="1.6640625" style="190" customWidth="1"/>
    <col min="13580" max="13824" width="9.33203125" style="190"/>
    <col min="13825" max="13825" width="8.33203125" style="190" customWidth="1"/>
    <col min="13826" max="13826" width="1.6640625" style="190" customWidth="1"/>
    <col min="13827" max="13828" width="5" style="190" customWidth="1"/>
    <col min="13829" max="13829" width="11.6640625" style="190" customWidth="1"/>
    <col min="13830" max="13830" width="9.1640625" style="190" customWidth="1"/>
    <col min="13831" max="13831" width="5" style="190" customWidth="1"/>
    <col min="13832" max="13832" width="77.83203125" style="190" customWidth="1"/>
    <col min="13833" max="13834" width="20" style="190" customWidth="1"/>
    <col min="13835" max="13835" width="1.6640625" style="190" customWidth="1"/>
    <col min="13836" max="14080" width="9.33203125" style="190"/>
    <col min="14081" max="14081" width="8.33203125" style="190" customWidth="1"/>
    <col min="14082" max="14082" width="1.6640625" style="190" customWidth="1"/>
    <col min="14083" max="14084" width="5" style="190" customWidth="1"/>
    <col min="14085" max="14085" width="11.6640625" style="190" customWidth="1"/>
    <col min="14086" max="14086" width="9.1640625" style="190" customWidth="1"/>
    <col min="14087" max="14087" width="5" style="190" customWidth="1"/>
    <col min="14088" max="14088" width="77.83203125" style="190" customWidth="1"/>
    <col min="14089" max="14090" width="20" style="190" customWidth="1"/>
    <col min="14091" max="14091" width="1.6640625" style="190" customWidth="1"/>
    <col min="14092" max="14336" width="9.33203125" style="190"/>
    <col min="14337" max="14337" width="8.33203125" style="190" customWidth="1"/>
    <col min="14338" max="14338" width="1.6640625" style="190" customWidth="1"/>
    <col min="14339" max="14340" width="5" style="190" customWidth="1"/>
    <col min="14341" max="14341" width="11.6640625" style="190" customWidth="1"/>
    <col min="14342" max="14342" width="9.1640625" style="190" customWidth="1"/>
    <col min="14343" max="14343" width="5" style="190" customWidth="1"/>
    <col min="14344" max="14344" width="77.83203125" style="190" customWidth="1"/>
    <col min="14345" max="14346" width="20" style="190" customWidth="1"/>
    <col min="14347" max="14347" width="1.6640625" style="190" customWidth="1"/>
    <col min="14348" max="14592" width="9.33203125" style="190"/>
    <col min="14593" max="14593" width="8.33203125" style="190" customWidth="1"/>
    <col min="14594" max="14594" width="1.6640625" style="190" customWidth="1"/>
    <col min="14595" max="14596" width="5" style="190" customWidth="1"/>
    <col min="14597" max="14597" width="11.6640625" style="190" customWidth="1"/>
    <col min="14598" max="14598" width="9.1640625" style="190" customWidth="1"/>
    <col min="14599" max="14599" width="5" style="190" customWidth="1"/>
    <col min="14600" max="14600" width="77.83203125" style="190" customWidth="1"/>
    <col min="14601" max="14602" width="20" style="190" customWidth="1"/>
    <col min="14603" max="14603" width="1.6640625" style="190" customWidth="1"/>
    <col min="14604" max="14848" width="9.33203125" style="190"/>
    <col min="14849" max="14849" width="8.33203125" style="190" customWidth="1"/>
    <col min="14850" max="14850" width="1.6640625" style="190" customWidth="1"/>
    <col min="14851" max="14852" width="5" style="190" customWidth="1"/>
    <col min="14853" max="14853" width="11.6640625" style="190" customWidth="1"/>
    <col min="14854" max="14854" width="9.1640625" style="190" customWidth="1"/>
    <col min="14855" max="14855" width="5" style="190" customWidth="1"/>
    <col min="14856" max="14856" width="77.83203125" style="190" customWidth="1"/>
    <col min="14857" max="14858" width="20" style="190" customWidth="1"/>
    <col min="14859" max="14859" width="1.6640625" style="190" customWidth="1"/>
    <col min="14860" max="15104" width="9.33203125" style="190"/>
    <col min="15105" max="15105" width="8.33203125" style="190" customWidth="1"/>
    <col min="15106" max="15106" width="1.6640625" style="190" customWidth="1"/>
    <col min="15107" max="15108" width="5" style="190" customWidth="1"/>
    <col min="15109" max="15109" width="11.6640625" style="190" customWidth="1"/>
    <col min="15110" max="15110" width="9.1640625" style="190" customWidth="1"/>
    <col min="15111" max="15111" width="5" style="190" customWidth="1"/>
    <col min="15112" max="15112" width="77.83203125" style="190" customWidth="1"/>
    <col min="15113" max="15114" width="20" style="190" customWidth="1"/>
    <col min="15115" max="15115" width="1.6640625" style="190" customWidth="1"/>
    <col min="15116" max="15360" width="9.33203125" style="190"/>
    <col min="15361" max="15361" width="8.33203125" style="190" customWidth="1"/>
    <col min="15362" max="15362" width="1.6640625" style="190" customWidth="1"/>
    <col min="15363" max="15364" width="5" style="190" customWidth="1"/>
    <col min="15365" max="15365" width="11.6640625" style="190" customWidth="1"/>
    <col min="15366" max="15366" width="9.1640625" style="190" customWidth="1"/>
    <col min="15367" max="15367" width="5" style="190" customWidth="1"/>
    <col min="15368" max="15368" width="77.83203125" style="190" customWidth="1"/>
    <col min="15369" max="15370" width="20" style="190" customWidth="1"/>
    <col min="15371" max="15371" width="1.6640625" style="190" customWidth="1"/>
    <col min="15372" max="15616" width="9.33203125" style="190"/>
    <col min="15617" max="15617" width="8.33203125" style="190" customWidth="1"/>
    <col min="15618" max="15618" width="1.6640625" style="190" customWidth="1"/>
    <col min="15619" max="15620" width="5" style="190" customWidth="1"/>
    <col min="15621" max="15621" width="11.6640625" style="190" customWidth="1"/>
    <col min="15622" max="15622" width="9.1640625" style="190" customWidth="1"/>
    <col min="15623" max="15623" width="5" style="190" customWidth="1"/>
    <col min="15624" max="15624" width="77.83203125" style="190" customWidth="1"/>
    <col min="15625" max="15626" width="20" style="190" customWidth="1"/>
    <col min="15627" max="15627" width="1.6640625" style="190" customWidth="1"/>
    <col min="15628" max="15872" width="9.33203125" style="190"/>
    <col min="15873" max="15873" width="8.33203125" style="190" customWidth="1"/>
    <col min="15874" max="15874" width="1.6640625" style="190" customWidth="1"/>
    <col min="15875" max="15876" width="5" style="190" customWidth="1"/>
    <col min="15877" max="15877" width="11.6640625" style="190" customWidth="1"/>
    <col min="15878" max="15878" width="9.1640625" style="190" customWidth="1"/>
    <col min="15879" max="15879" width="5" style="190" customWidth="1"/>
    <col min="15880" max="15880" width="77.83203125" style="190" customWidth="1"/>
    <col min="15881" max="15882" width="20" style="190" customWidth="1"/>
    <col min="15883" max="15883" width="1.6640625" style="190" customWidth="1"/>
    <col min="15884" max="16128" width="9.33203125" style="190"/>
    <col min="16129" max="16129" width="8.33203125" style="190" customWidth="1"/>
    <col min="16130" max="16130" width="1.6640625" style="190" customWidth="1"/>
    <col min="16131" max="16132" width="5" style="190" customWidth="1"/>
    <col min="16133" max="16133" width="11.6640625" style="190" customWidth="1"/>
    <col min="16134" max="16134" width="9.1640625" style="190" customWidth="1"/>
    <col min="16135" max="16135" width="5" style="190" customWidth="1"/>
    <col min="16136" max="16136" width="77.83203125" style="190" customWidth="1"/>
    <col min="16137" max="16138" width="20" style="190" customWidth="1"/>
    <col min="16139" max="16139" width="1.6640625" style="190" customWidth="1"/>
    <col min="16140" max="16384" width="9.33203125" style="190"/>
  </cols>
  <sheetData>
    <row r="1" spans="2:11" ht="37.5" customHeight="1" x14ac:dyDescent="0.3"/>
    <row r="2" spans="2:11" ht="7.5" customHeight="1" x14ac:dyDescent="0.3">
      <c r="B2" s="191"/>
      <c r="C2" s="192"/>
      <c r="D2" s="192"/>
      <c r="E2" s="192"/>
      <c r="F2" s="192"/>
      <c r="G2" s="192"/>
      <c r="H2" s="192"/>
      <c r="I2" s="192"/>
      <c r="J2" s="192"/>
      <c r="K2" s="193"/>
    </row>
    <row r="3" spans="2:11" s="196" customFormat="1" ht="45" customHeight="1" x14ac:dyDescent="0.3">
      <c r="B3" s="194"/>
      <c r="C3" s="282" t="s">
        <v>206</v>
      </c>
      <c r="D3" s="282"/>
      <c r="E3" s="282"/>
      <c r="F3" s="282"/>
      <c r="G3" s="282"/>
      <c r="H3" s="282"/>
      <c r="I3" s="282"/>
      <c r="J3" s="282"/>
      <c r="K3" s="195"/>
    </row>
    <row r="4" spans="2:11" ht="25.5" customHeight="1" x14ac:dyDescent="0.3">
      <c r="B4" s="197"/>
      <c r="C4" s="287" t="s">
        <v>207</v>
      </c>
      <c r="D4" s="287"/>
      <c r="E4" s="287"/>
      <c r="F4" s="287"/>
      <c r="G4" s="287"/>
      <c r="H4" s="287"/>
      <c r="I4" s="287"/>
      <c r="J4" s="287"/>
      <c r="K4" s="198"/>
    </row>
    <row r="5" spans="2:11" ht="5.25" customHeight="1" x14ac:dyDescent="0.3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ht="15" customHeight="1" x14ac:dyDescent="0.3">
      <c r="B6" s="197"/>
      <c r="C6" s="284" t="s">
        <v>208</v>
      </c>
      <c r="D6" s="284"/>
      <c r="E6" s="284"/>
      <c r="F6" s="284"/>
      <c r="G6" s="284"/>
      <c r="H6" s="284"/>
      <c r="I6" s="284"/>
      <c r="J6" s="284"/>
      <c r="K6" s="198"/>
    </row>
    <row r="7" spans="2:11" ht="15" customHeight="1" x14ac:dyDescent="0.3">
      <c r="B7" s="200"/>
      <c r="C7" s="284" t="s">
        <v>209</v>
      </c>
      <c r="D7" s="284"/>
      <c r="E7" s="284"/>
      <c r="F7" s="284"/>
      <c r="G7" s="284"/>
      <c r="H7" s="284"/>
      <c r="I7" s="284"/>
      <c r="J7" s="284"/>
      <c r="K7" s="198"/>
    </row>
    <row r="8" spans="2:11" ht="12.75" customHeight="1" x14ac:dyDescent="0.3">
      <c r="B8" s="200"/>
      <c r="C8" s="201"/>
      <c r="D8" s="201"/>
      <c r="E8" s="201"/>
      <c r="F8" s="201"/>
      <c r="G8" s="201"/>
      <c r="H8" s="201"/>
      <c r="I8" s="201"/>
      <c r="J8" s="201"/>
      <c r="K8" s="198"/>
    </row>
    <row r="9" spans="2:11" ht="15" customHeight="1" x14ac:dyDescent="0.3">
      <c r="B9" s="200"/>
      <c r="C9" s="284" t="s">
        <v>210</v>
      </c>
      <c r="D9" s="284"/>
      <c r="E9" s="284"/>
      <c r="F9" s="284"/>
      <c r="G9" s="284"/>
      <c r="H9" s="284"/>
      <c r="I9" s="284"/>
      <c r="J9" s="284"/>
      <c r="K9" s="198"/>
    </row>
    <row r="10" spans="2:11" ht="15" customHeight="1" x14ac:dyDescent="0.3">
      <c r="B10" s="200"/>
      <c r="C10" s="201"/>
      <c r="D10" s="284" t="s">
        <v>211</v>
      </c>
      <c r="E10" s="284"/>
      <c r="F10" s="284"/>
      <c r="G10" s="284"/>
      <c r="H10" s="284"/>
      <c r="I10" s="284"/>
      <c r="J10" s="284"/>
      <c r="K10" s="198"/>
    </row>
    <row r="11" spans="2:11" ht="15" customHeight="1" x14ac:dyDescent="0.3">
      <c r="B11" s="200"/>
      <c r="C11" s="202"/>
      <c r="D11" s="284" t="s">
        <v>212</v>
      </c>
      <c r="E11" s="284"/>
      <c r="F11" s="284"/>
      <c r="G11" s="284"/>
      <c r="H11" s="284"/>
      <c r="I11" s="284"/>
      <c r="J11" s="284"/>
      <c r="K11" s="198"/>
    </row>
    <row r="12" spans="2:11" ht="12.75" customHeight="1" x14ac:dyDescent="0.3">
      <c r="B12" s="200"/>
      <c r="C12" s="202"/>
      <c r="D12" s="202"/>
      <c r="E12" s="202"/>
      <c r="F12" s="202"/>
      <c r="G12" s="202"/>
      <c r="H12" s="202"/>
      <c r="I12" s="202"/>
      <c r="J12" s="202"/>
      <c r="K12" s="198"/>
    </row>
    <row r="13" spans="2:11" ht="15" customHeight="1" x14ac:dyDescent="0.3">
      <c r="B13" s="200"/>
      <c r="C13" s="202"/>
      <c r="D13" s="284" t="s">
        <v>213</v>
      </c>
      <c r="E13" s="284"/>
      <c r="F13" s="284"/>
      <c r="G13" s="284"/>
      <c r="H13" s="284"/>
      <c r="I13" s="284"/>
      <c r="J13" s="284"/>
      <c r="K13" s="198"/>
    </row>
    <row r="14" spans="2:11" ht="15" customHeight="1" x14ac:dyDescent="0.3">
      <c r="B14" s="200"/>
      <c r="C14" s="202"/>
      <c r="D14" s="284" t="s">
        <v>214</v>
      </c>
      <c r="E14" s="284"/>
      <c r="F14" s="284"/>
      <c r="G14" s="284"/>
      <c r="H14" s="284"/>
      <c r="I14" s="284"/>
      <c r="J14" s="284"/>
      <c r="K14" s="198"/>
    </row>
    <row r="15" spans="2:11" ht="15" customHeight="1" x14ac:dyDescent="0.3">
      <c r="B15" s="200"/>
      <c r="C15" s="202"/>
      <c r="D15" s="284" t="s">
        <v>215</v>
      </c>
      <c r="E15" s="284"/>
      <c r="F15" s="284"/>
      <c r="G15" s="284"/>
      <c r="H15" s="284"/>
      <c r="I15" s="284"/>
      <c r="J15" s="284"/>
      <c r="K15" s="198"/>
    </row>
    <row r="16" spans="2:11" ht="15" customHeight="1" x14ac:dyDescent="0.3">
      <c r="B16" s="200"/>
      <c r="C16" s="202"/>
      <c r="D16" s="202"/>
      <c r="E16" s="203" t="s">
        <v>216</v>
      </c>
      <c r="F16" s="284" t="s">
        <v>217</v>
      </c>
      <c r="G16" s="284"/>
      <c r="H16" s="284"/>
      <c r="I16" s="284"/>
      <c r="J16" s="284"/>
      <c r="K16" s="198"/>
    </row>
    <row r="17" spans="2:11" ht="15" customHeight="1" x14ac:dyDescent="0.3">
      <c r="B17" s="200"/>
      <c r="C17" s="202"/>
      <c r="D17" s="202"/>
      <c r="E17" s="203" t="s">
        <v>218</v>
      </c>
      <c r="F17" s="284" t="s">
        <v>219</v>
      </c>
      <c r="G17" s="284"/>
      <c r="H17" s="284"/>
      <c r="I17" s="284"/>
      <c r="J17" s="284"/>
      <c r="K17" s="198"/>
    </row>
    <row r="18" spans="2:11" ht="15" customHeight="1" x14ac:dyDescent="0.3">
      <c r="B18" s="200"/>
      <c r="C18" s="202"/>
      <c r="D18" s="202"/>
      <c r="E18" s="203" t="s">
        <v>220</v>
      </c>
      <c r="F18" s="284" t="s">
        <v>221</v>
      </c>
      <c r="G18" s="284"/>
      <c r="H18" s="284"/>
      <c r="I18" s="284"/>
      <c r="J18" s="284"/>
      <c r="K18" s="198"/>
    </row>
    <row r="19" spans="2:11" ht="15" customHeight="1" x14ac:dyDescent="0.3">
      <c r="B19" s="200"/>
      <c r="C19" s="202"/>
      <c r="D19" s="202"/>
      <c r="E19" s="203" t="s">
        <v>222</v>
      </c>
      <c r="F19" s="284" t="s">
        <v>223</v>
      </c>
      <c r="G19" s="284"/>
      <c r="H19" s="284"/>
      <c r="I19" s="284"/>
      <c r="J19" s="284"/>
      <c r="K19" s="198"/>
    </row>
    <row r="20" spans="2:11" ht="15" customHeight="1" x14ac:dyDescent="0.3">
      <c r="B20" s="200"/>
      <c r="C20" s="202"/>
      <c r="D20" s="202"/>
      <c r="E20" s="203" t="s">
        <v>224</v>
      </c>
      <c r="F20" s="284" t="s">
        <v>225</v>
      </c>
      <c r="G20" s="284"/>
      <c r="H20" s="284"/>
      <c r="I20" s="284"/>
      <c r="J20" s="284"/>
      <c r="K20" s="198"/>
    </row>
    <row r="21" spans="2:11" ht="15" customHeight="1" x14ac:dyDescent="0.3">
      <c r="B21" s="200"/>
      <c r="C21" s="202"/>
      <c r="D21" s="202"/>
      <c r="E21" s="203" t="s">
        <v>226</v>
      </c>
      <c r="F21" s="284" t="s">
        <v>227</v>
      </c>
      <c r="G21" s="284"/>
      <c r="H21" s="284"/>
      <c r="I21" s="284"/>
      <c r="J21" s="284"/>
      <c r="K21" s="198"/>
    </row>
    <row r="22" spans="2:11" ht="12.75" customHeight="1" x14ac:dyDescent="0.3">
      <c r="B22" s="200"/>
      <c r="C22" s="202"/>
      <c r="D22" s="202"/>
      <c r="E22" s="202"/>
      <c r="F22" s="202"/>
      <c r="G22" s="202"/>
      <c r="H22" s="202"/>
      <c r="I22" s="202"/>
      <c r="J22" s="202"/>
      <c r="K22" s="198"/>
    </row>
    <row r="23" spans="2:11" ht="15" customHeight="1" x14ac:dyDescent="0.3">
      <c r="B23" s="200"/>
      <c r="C23" s="284" t="s">
        <v>228</v>
      </c>
      <c r="D23" s="284"/>
      <c r="E23" s="284"/>
      <c r="F23" s="284"/>
      <c r="G23" s="284"/>
      <c r="H23" s="284"/>
      <c r="I23" s="284"/>
      <c r="J23" s="284"/>
      <c r="K23" s="198"/>
    </row>
    <row r="24" spans="2:11" ht="15" customHeight="1" x14ac:dyDescent="0.3">
      <c r="B24" s="200"/>
      <c r="C24" s="284" t="s">
        <v>229</v>
      </c>
      <c r="D24" s="284"/>
      <c r="E24" s="284"/>
      <c r="F24" s="284"/>
      <c r="G24" s="284"/>
      <c r="H24" s="284"/>
      <c r="I24" s="284"/>
      <c r="J24" s="284"/>
      <c r="K24" s="198"/>
    </row>
    <row r="25" spans="2:11" ht="15" customHeight="1" x14ac:dyDescent="0.3">
      <c r="B25" s="200"/>
      <c r="C25" s="201"/>
      <c r="D25" s="284" t="s">
        <v>230</v>
      </c>
      <c r="E25" s="284"/>
      <c r="F25" s="284"/>
      <c r="G25" s="284"/>
      <c r="H25" s="284"/>
      <c r="I25" s="284"/>
      <c r="J25" s="284"/>
      <c r="K25" s="198"/>
    </row>
    <row r="26" spans="2:11" ht="15" customHeight="1" x14ac:dyDescent="0.3">
      <c r="B26" s="200"/>
      <c r="C26" s="202"/>
      <c r="D26" s="284" t="s">
        <v>231</v>
      </c>
      <c r="E26" s="284"/>
      <c r="F26" s="284"/>
      <c r="G26" s="284"/>
      <c r="H26" s="284"/>
      <c r="I26" s="284"/>
      <c r="J26" s="284"/>
      <c r="K26" s="198"/>
    </row>
    <row r="27" spans="2:11" ht="12.75" customHeight="1" x14ac:dyDescent="0.3">
      <c r="B27" s="200"/>
      <c r="C27" s="202"/>
      <c r="D27" s="202"/>
      <c r="E27" s="202"/>
      <c r="F27" s="202"/>
      <c r="G27" s="202"/>
      <c r="H27" s="202"/>
      <c r="I27" s="202"/>
      <c r="J27" s="202"/>
      <c r="K27" s="198"/>
    </row>
    <row r="28" spans="2:11" ht="15" customHeight="1" x14ac:dyDescent="0.3">
      <c r="B28" s="200"/>
      <c r="C28" s="202"/>
      <c r="D28" s="284" t="s">
        <v>232</v>
      </c>
      <c r="E28" s="284"/>
      <c r="F28" s="284"/>
      <c r="G28" s="284"/>
      <c r="H28" s="284"/>
      <c r="I28" s="284"/>
      <c r="J28" s="284"/>
      <c r="K28" s="198"/>
    </row>
    <row r="29" spans="2:11" ht="15" customHeight="1" x14ac:dyDescent="0.3">
      <c r="B29" s="200"/>
      <c r="C29" s="202"/>
      <c r="D29" s="284" t="s">
        <v>233</v>
      </c>
      <c r="E29" s="284"/>
      <c r="F29" s="284"/>
      <c r="G29" s="284"/>
      <c r="H29" s="284"/>
      <c r="I29" s="284"/>
      <c r="J29" s="284"/>
      <c r="K29" s="198"/>
    </row>
    <row r="30" spans="2:11" ht="12.75" customHeight="1" x14ac:dyDescent="0.3">
      <c r="B30" s="200"/>
      <c r="C30" s="202"/>
      <c r="D30" s="202"/>
      <c r="E30" s="202"/>
      <c r="F30" s="202"/>
      <c r="G30" s="202"/>
      <c r="H30" s="202"/>
      <c r="I30" s="202"/>
      <c r="J30" s="202"/>
      <c r="K30" s="198"/>
    </row>
    <row r="31" spans="2:11" ht="15" customHeight="1" x14ac:dyDescent="0.3">
      <c r="B31" s="200"/>
      <c r="C31" s="202"/>
      <c r="D31" s="284" t="s">
        <v>234</v>
      </c>
      <c r="E31" s="284"/>
      <c r="F31" s="284"/>
      <c r="G31" s="284"/>
      <c r="H31" s="284"/>
      <c r="I31" s="284"/>
      <c r="J31" s="284"/>
      <c r="K31" s="198"/>
    </row>
    <row r="32" spans="2:11" ht="15" customHeight="1" x14ac:dyDescent="0.3">
      <c r="B32" s="200"/>
      <c r="C32" s="202"/>
      <c r="D32" s="284" t="s">
        <v>235</v>
      </c>
      <c r="E32" s="284"/>
      <c r="F32" s="284"/>
      <c r="G32" s="284"/>
      <c r="H32" s="284"/>
      <c r="I32" s="284"/>
      <c r="J32" s="284"/>
      <c r="K32" s="198"/>
    </row>
    <row r="33" spans="2:11" ht="15" customHeight="1" x14ac:dyDescent="0.3">
      <c r="B33" s="200"/>
      <c r="C33" s="202"/>
      <c r="D33" s="284" t="s">
        <v>236</v>
      </c>
      <c r="E33" s="284"/>
      <c r="F33" s="284"/>
      <c r="G33" s="284"/>
      <c r="H33" s="284"/>
      <c r="I33" s="284"/>
      <c r="J33" s="284"/>
      <c r="K33" s="198"/>
    </row>
    <row r="34" spans="2:11" ht="15" customHeight="1" x14ac:dyDescent="0.3">
      <c r="B34" s="200"/>
      <c r="C34" s="202"/>
      <c r="D34" s="201"/>
      <c r="E34" s="204" t="s">
        <v>57</v>
      </c>
      <c r="F34" s="201"/>
      <c r="G34" s="284" t="s">
        <v>237</v>
      </c>
      <c r="H34" s="284"/>
      <c r="I34" s="284"/>
      <c r="J34" s="284"/>
      <c r="K34" s="198"/>
    </row>
    <row r="35" spans="2:11" ht="30.75" customHeight="1" x14ac:dyDescent="0.3">
      <c r="B35" s="200"/>
      <c r="C35" s="202"/>
      <c r="D35" s="201"/>
      <c r="E35" s="204" t="s">
        <v>238</v>
      </c>
      <c r="F35" s="201"/>
      <c r="G35" s="284" t="s">
        <v>239</v>
      </c>
      <c r="H35" s="284"/>
      <c r="I35" s="284"/>
      <c r="J35" s="284"/>
      <c r="K35" s="198"/>
    </row>
    <row r="36" spans="2:11" ht="15" customHeight="1" x14ac:dyDescent="0.3">
      <c r="B36" s="200"/>
      <c r="C36" s="202"/>
      <c r="D36" s="201"/>
      <c r="E36" s="204" t="s">
        <v>59</v>
      </c>
      <c r="F36" s="201"/>
      <c r="G36" s="284" t="s">
        <v>240</v>
      </c>
      <c r="H36" s="284"/>
      <c r="I36" s="284"/>
      <c r="J36" s="284"/>
      <c r="K36" s="198"/>
    </row>
    <row r="37" spans="2:11" ht="15" customHeight="1" x14ac:dyDescent="0.3">
      <c r="B37" s="200"/>
      <c r="C37" s="202"/>
      <c r="D37" s="201"/>
      <c r="E37" s="204" t="s">
        <v>60</v>
      </c>
      <c r="F37" s="201"/>
      <c r="G37" s="284" t="s">
        <v>241</v>
      </c>
      <c r="H37" s="284"/>
      <c r="I37" s="284"/>
      <c r="J37" s="284"/>
      <c r="K37" s="198"/>
    </row>
    <row r="38" spans="2:11" ht="15" customHeight="1" x14ac:dyDescent="0.3">
      <c r="B38" s="200"/>
      <c r="C38" s="202"/>
      <c r="D38" s="201"/>
      <c r="E38" s="204" t="s">
        <v>61</v>
      </c>
      <c r="F38" s="201"/>
      <c r="G38" s="284" t="s">
        <v>242</v>
      </c>
      <c r="H38" s="284"/>
      <c r="I38" s="284"/>
      <c r="J38" s="284"/>
      <c r="K38" s="198"/>
    </row>
    <row r="39" spans="2:11" ht="15" customHeight="1" x14ac:dyDescent="0.3">
      <c r="B39" s="200"/>
      <c r="C39" s="202"/>
      <c r="D39" s="201"/>
      <c r="E39" s="204" t="s">
        <v>62</v>
      </c>
      <c r="F39" s="201"/>
      <c r="G39" s="284" t="s">
        <v>243</v>
      </c>
      <c r="H39" s="284"/>
      <c r="I39" s="284"/>
      <c r="J39" s="284"/>
      <c r="K39" s="198"/>
    </row>
    <row r="40" spans="2:11" ht="15" customHeight="1" x14ac:dyDescent="0.3">
      <c r="B40" s="200"/>
      <c r="C40" s="202"/>
      <c r="D40" s="201"/>
      <c r="E40" s="204" t="s">
        <v>244</v>
      </c>
      <c r="F40" s="201"/>
      <c r="G40" s="284" t="s">
        <v>245</v>
      </c>
      <c r="H40" s="284"/>
      <c r="I40" s="284"/>
      <c r="J40" s="284"/>
      <c r="K40" s="198"/>
    </row>
    <row r="41" spans="2:11" ht="15" customHeight="1" x14ac:dyDescent="0.3">
      <c r="B41" s="200"/>
      <c r="C41" s="202"/>
      <c r="D41" s="201"/>
      <c r="E41" s="204"/>
      <c r="F41" s="201"/>
      <c r="G41" s="284" t="s">
        <v>246</v>
      </c>
      <c r="H41" s="284"/>
      <c r="I41" s="284"/>
      <c r="J41" s="284"/>
      <c r="K41" s="198"/>
    </row>
    <row r="42" spans="2:11" ht="15" customHeight="1" x14ac:dyDescent="0.3">
      <c r="B42" s="200"/>
      <c r="C42" s="202"/>
      <c r="D42" s="201"/>
      <c r="E42" s="204" t="s">
        <v>247</v>
      </c>
      <c r="F42" s="201"/>
      <c r="G42" s="284" t="s">
        <v>248</v>
      </c>
      <c r="H42" s="284"/>
      <c r="I42" s="284"/>
      <c r="J42" s="284"/>
      <c r="K42" s="198"/>
    </row>
    <row r="43" spans="2:11" ht="15" customHeight="1" x14ac:dyDescent="0.3">
      <c r="B43" s="200"/>
      <c r="C43" s="202"/>
      <c r="D43" s="201"/>
      <c r="E43" s="204" t="s">
        <v>64</v>
      </c>
      <c r="F43" s="201"/>
      <c r="G43" s="284" t="s">
        <v>249</v>
      </c>
      <c r="H43" s="284"/>
      <c r="I43" s="284"/>
      <c r="J43" s="284"/>
      <c r="K43" s="198"/>
    </row>
    <row r="44" spans="2:11" ht="12.75" customHeight="1" x14ac:dyDescent="0.3">
      <c r="B44" s="200"/>
      <c r="C44" s="202"/>
      <c r="D44" s="201"/>
      <c r="E44" s="201"/>
      <c r="F44" s="201"/>
      <c r="G44" s="201"/>
      <c r="H44" s="201"/>
      <c r="I44" s="201"/>
      <c r="J44" s="201"/>
      <c r="K44" s="198"/>
    </row>
    <row r="45" spans="2:11" ht="15" customHeight="1" x14ac:dyDescent="0.3">
      <c r="B45" s="200"/>
      <c r="C45" s="202"/>
      <c r="D45" s="284" t="s">
        <v>250</v>
      </c>
      <c r="E45" s="284"/>
      <c r="F45" s="284"/>
      <c r="G45" s="284"/>
      <c r="H45" s="284"/>
      <c r="I45" s="284"/>
      <c r="J45" s="284"/>
      <c r="K45" s="198"/>
    </row>
    <row r="46" spans="2:11" ht="15" customHeight="1" x14ac:dyDescent="0.3">
      <c r="B46" s="200"/>
      <c r="C46" s="202"/>
      <c r="D46" s="202"/>
      <c r="E46" s="284" t="s">
        <v>251</v>
      </c>
      <c r="F46" s="284"/>
      <c r="G46" s="284"/>
      <c r="H46" s="284"/>
      <c r="I46" s="284"/>
      <c r="J46" s="284"/>
      <c r="K46" s="198"/>
    </row>
    <row r="47" spans="2:11" ht="15" customHeight="1" x14ac:dyDescent="0.3">
      <c r="B47" s="200"/>
      <c r="C47" s="202"/>
      <c r="D47" s="202"/>
      <c r="E47" s="284" t="s">
        <v>252</v>
      </c>
      <c r="F47" s="284"/>
      <c r="G47" s="284"/>
      <c r="H47" s="284"/>
      <c r="I47" s="284"/>
      <c r="J47" s="284"/>
      <c r="K47" s="198"/>
    </row>
    <row r="48" spans="2:11" ht="15" customHeight="1" x14ac:dyDescent="0.3">
      <c r="B48" s="200"/>
      <c r="C48" s="202"/>
      <c r="D48" s="202"/>
      <c r="E48" s="284" t="s">
        <v>253</v>
      </c>
      <c r="F48" s="284"/>
      <c r="G48" s="284"/>
      <c r="H48" s="284"/>
      <c r="I48" s="284"/>
      <c r="J48" s="284"/>
      <c r="K48" s="198"/>
    </row>
    <row r="49" spans="2:11" ht="15" customHeight="1" x14ac:dyDescent="0.3">
      <c r="B49" s="200"/>
      <c r="C49" s="202"/>
      <c r="D49" s="284" t="s">
        <v>254</v>
      </c>
      <c r="E49" s="284"/>
      <c r="F49" s="284"/>
      <c r="G49" s="284"/>
      <c r="H49" s="284"/>
      <c r="I49" s="284"/>
      <c r="J49" s="284"/>
      <c r="K49" s="198"/>
    </row>
    <row r="50" spans="2:11" ht="25.5" customHeight="1" x14ac:dyDescent="0.3">
      <c r="B50" s="197"/>
      <c r="C50" s="287" t="s">
        <v>255</v>
      </c>
      <c r="D50" s="287"/>
      <c r="E50" s="287"/>
      <c r="F50" s="287"/>
      <c r="G50" s="287"/>
      <c r="H50" s="287"/>
      <c r="I50" s="287"/>
      <c r="J50" s="287"/>
      <c r="K50" s="198"/>
    </row>
    <row r="51" spans="2:11" ht="5.25" customHeight="1" x14ac:dyDescent="0.3">
      <c r="B51" s="197"/>
      <c r="C51" s="199"/>
      <c r="D51" s="199"/>
      <c r="E51" s="199"/>
      <c r="F51" s="199"/>
      <c r="G51" s="199"/>
      <c r="H51" s="199"/>
      <c r="I51" s="199"/>
      <c r="J51" s="199"/>
      <c r="K51" s="198"/>
    </row>
    <row r="52" spans="2:11" ht="15" customHeight="1" x14ac:dyDescent="0.3">
      <c r="B52" s="197"/>
      <c r="C52" s="284" t="s">
        <v>256</v>
      </c>
      <c r="D52" s="284"/>
      <c r="E52" s="284"/>
      <c r="F52" s="284"/>
      <c r="G52" s="284"/>
      <c r="H52" s="284"/>
      <c r="I52" s="284"/>
      <c r="J52" s="284"/>
      <c r="K52" s="198"/>
    </row>
    <row r="53" spans="2:11" ht="15" customHeight="1" x14ac:dyDescent="0.3">
      <c r="B53" s="197"/>
      <c r="C53" s="284" t="s">
        <v>257</v>
      </c>
      <c r="D53" s="284"/>
      <c r="E53" s="284"/>
      <c r="F53" s="284"/>
      <c r="G53" s="284"/>
      <c r="H53" s="284"/>
      <c r="I53" s="284"/>
      <c r="J53" s="284"/>
      <c r="K53" s="198"/>
    </row>
    <row r="54" spans="2:11" ht="12.75" customHeight="1" x14ac:dyDescent="0.3">
      <c r="B54" s="197"/>
      <c r="C54" s="201"/>
      <c r="D54" s="201"/>
      <c r="E54" s="201"/>
      <c r="F54" s="201"/>
      <c r="G54" s="201"/>
      <c r="H54" s="201"/>
      <c r="I54" s="201"/>
      <c r="J54" s="201"/>
      <c r="K54" s="198"/>
    </row>
    <row r="55" spans="2:11" ht="15" customHeight="1" x14ac:dyDescent="0.3">
      <c r="B55" s="197"/>
      <c r="C55" s="284" t="s">
        <v>258</v>
      </c>
      <c r="D55" s="284"/>
      <c r="E55" s="284"/>
      <c r="F55" s="284"/>
      <c r="G55" s="284"/>
      <c r="H55" s="284"/>
      <c r="I55" s="284"/>
      <c r="J55" s="284"/>
      <c r="K55" s="198"/>
    </row>
    <row r="56" spans="2:11" ht="15" customHeight="1" x14ac:dyDescent="0.3">
      <c r="B56" s="197"/>
      <c r="C56" s="202"/>
      <c r="D56" s="284" t="s">
        <v>259</v>
      </c>
      <c r="E56" s="284"/>
      <c r="F56" s="284"/>
      <c r="G56" s="284"/>
      <c r="H56" s="284"/>
      <c r="I56" s="284"/>
      <c r="J56" s="284"/>
      <c r="K56" s="198"/>
    </row>
    <row r="57" spans="2:11" ht="15" customHeight="1" x14ac:dyDescent="0.3">
      <c r="B57" s="197"/>
      <c r="C57" s="202"/>
      <c r="D57" s="284" t="s">
        <v>260</v>
      </c>
      <c r="E57" s="284"/>
      <c r="F57" s="284"/>
      <c r="G57" s="284"/>
      <c r="H57" s="284"/>
      <c r="I57" s="284"/>
      <c r="J57" s="284"/>
      <c r="K57" s="198"/>
    </row>
    <row r="58" spans="2:11" ht="15" customHeight="1" x14ac:dyDescent="0.3">
      <c r="B58" s="197"/>
      <c r="C58" s="202"/>
      <c r="D58" s="284" t="s">
        <v>261</v>
      </c>
      <c r="E58" s="284"/>
      <c r="F58" s="284"/>
      <c r="G58" s="284"/>
      <c r="H58" s="284"/>
      <c r="I58" s="284"/>
      <c r="J58" s="284"/>
      <c r="K58" s="198"/>
    </row>
    <row r="59" spans="2:11" ht="15" customHeight="1" x14ac:dyDescent="0.3">
      <c r="B59" s="197"/>
      <c r="C59" s="202"/>
      <c r="D59" s="284" t="s">
        <v>262</v>
      </c>
      <c r="E59" s="284"/>
      <c r="F59" s="284"/>
      <c r="G59" s="284"/>
      <c r="H59" s="284"/>
      <c r="I59" s="284"/>
      <c r="J59" s="284"/>
      <c r="K59" s="198"/>
    </row>
    <row r="60" spans="2:11" ht="15" customHeight="1" x14ac:dyDescent="0.3">
      <c r="B60" s="197"/>
      <c r="C60" s="202"/>
      <c r="D60" s="286" t="s">
        <v>263</v>
      </c>
      <c r="E60" s="286"/>
      <c r="F60" s="286"/>
      <c r="G60" s="286"/>
      <c r="H60" s="286"/>
      <c r="I60" s="286"/>
      <c r="J60" s="286"/>
      <c r="K60" s="198"/>
    </row>
    <row r="61" spans="2:11" ht="15" customHeight="1" x14ac:dyDescent="0.3">
      <c r="B61" s="197"/>
      <c r="C61" s="202"/>
      <c r="D61" s="284" t="s">
        <v>264</v>
      </c>
      <c r="E61" s="284"/>
      <c r="F61" s="284"/>
      <c r="G61" s="284"/>
      <c r="H61" s="284"/>
      <c r="I61" s="284"/>
      <c r="J61" s="284"/>
      <c r="K61" s="198"/>
    </row>
    <row r="62" spans="2:11" ht="12.75" customHeight="1" x14ac:dyDescent="0.3">
      <c r="B62" s="197"/>
      <c r="C62" s="202"/>
      <c r="D62" s="202"/>
      <c r="E62" s="205"/>
      <c r="F62" s="202"/>
      <c r="G62" s="202"/>
      <c r="H62" s="202"/>
      <c r="I62" s="202"/>
      <c r="J62" s="202"/>
      <c r="K62" s="198"/>
    </row>
    <row r="63" spans="2:11" ht="15" customHeight="1" x14ac:dyDescent="0.3">
      <c r="B63" s="197"/>
      <c r="C63" s="202"/>
      <c r="D63" s="284" t="s">
        <v>265</v>
      </c>
      <c r="E63" s="284"/>
      <c r="F63" s="284"/>
      <c r="G63" s="284"/>
      <c r="H63" s="284"/>
      <c r="I63" s="284"/>
      <c r="J63" s="284"/>
      <c r="K63" s="198"/>
    </row>
    <row r="64" spans="2:11" ht="15" customHeight="1" x14ac:dyDescent="0.3">
      <c r="B64" s="197"/>
      <c r="C64" s="202"/>
      <c r="D64" s="286" t="s">
        <v>266</v>
      </c>
      <c r="E64" s="286"/>
      <c r="F64" s="286"/>
      <c r="G64" s="286"/>
      <c r="H64" s="286"/>
      <c r="I64" s="286"/>
      <c r="J64" s="286"/>
      <c r="K64" s="198"/>
    </row>
    <row r="65" spans="2:11" ht="15" customHeight="1" x14ac:dyDescent="0.3">
      <c r="B65" s="197"/>
      <c r="C65" s="202"/>
      <c r="D65" s="284" t="s">
        <v>267</v>
      </c>
      <c r="E65" s="284"/>
      <c r="F65" s="284"/>
      <c r="G65" s="284"/>
      <c r="H65" s="284"/>
      <c r="I65" s="284"/>
      <c r="J65" s="284"/>
      <c r="K65" s="198"/>
    </row>
    <row r="66" spans="2:11" ht="15" customHeight="1" x14ac:dyDescent="0.3">
      <c r="B66" s="197"/>
      <c r="C66" s="202"/>
      <c r="D66" s="284" t="s">
        <v>268</v>
      </c>
      <c r="E66" s="284"/>
      <c r="F66" s="284"/>
      <c r="G66" s="284"/>
      <c r="H66" s="284"/>
      <c r="I66" s="284"/>
      <c r="J66" s="284"/>
      <c r="K66" s="198"/>
    </row>
    <row r="67" spans="2:11" ht="15" customHeight="1" x14ac:dyDescent="0.3">
      <c r="B67" s="197"/>
      <c r="C67" s="202"/>
      <c r="D67" s="284" t="s">
        <v>269</v>
      </c>
      <c r="E67" s="284"/>
      <c r="F67" s="284"/>
      <c r="G67" s="284"/>
      <c r="H67" s="284"/>
      <c r="I67" s="284"/>
      <c r="J67" s="284"/>
      <c r="K67" s="198"/>
    </row>
    <row r="68" spans="2:11" ht="15" customHeight="1" x14ac:dyDescent="0.3">
      <c r="B68" s="197"/>
      <c r="C68" s="202"/>
      <c r="D68" s="284" t="s">
        <v>270</v>
      </c>
      <c r="E68" s="284"/>
      <c r="F68" s="284"/>
      <c r="G68" s="284"/>
      <c r="H68" s="284"/>
      <c r="I68" s="284"/>
      <c r="J68" s="284"/>
      <c r="K68" s="198"/>
    </row>
    <row r="69" spans="2:11" ht="12.75" customHeight="1" x14ac:dyDescent="0.3">
      <c r="B69" s="206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2:11" ht="18.75" customHeight="1" x14ac:dyDescent="0.3">
      <c r="B70" s="209"/>
      <c r="C70" s="209"/>
      <c r="D70" s="209"/>
      <c r="E70" s="209"/>
      <c r="F70" s="209"/>
      <c r="G70" s="209"/>
      <c r="H70" s="209"/>
      <c r="I70" s="209"/>
      <c r="J70" s="209"/>
      <c r="K70" s="210"/>
    </row>
    <row r="71" spans="2:11" ht="18.75" customHeight="1" x14ac:dyDescent="0.3">
      <c r="B71" s="210"/>
      <c r="C71" s="210"/>
      <c r="D71" s="210"/>
      <c r="E71" s="210"/>
      <c r="F71" s="210"/>
      <c r="G71" s="210"/>
      <c r="H71" s="210"/>
      <c r="I71" s="210"/>
      <c r="J71" s="210"/>
      <c r="K71" s="210"/>
    </row>
    <row r="72" spans="2:11" ht="7.5" customHeight="1" x14ac:dyDescent="0.3">
      <c r="B72" s="211"/>
      <c r="C72" s="212"/>
      <c r="D72" s="212"/>
      <c r="E72" s="212"/>
      <c r="F72" s="212"/>
      <c r="G72" s="212"/>
      <c r="H72" s="212"/>
      <c r="I72" s="212"/>
      <c r="J72" s="212"/>
      <c r="K72" s="213"/>
    </row>
    <row r="73" spans="2:11" ht="45" customHeight="1" x14ac:dyDescent="0.3">
      <c r="B73" s="214"/>
      <c r="C73" s="285" t="s">
        <v>5</v>
      </c>
      <c r="D73" s="285"/>
      <c r="E73" s="285"/>
      <c r="F73" s="285"/>
      <c r="G73" s="285"/>
      <c r="H73" s="285"/>
      <c r="I73" s="285"/>
      <c r="J73" s="285"/>
      <c r="K73" s="215"/>
    </row>
    <row r="74" spans="2:11" ht="17.25" customHeight="1" x14ac:dyDescent="0.3">
      <c r="B74" s="214"/>
      <c r="C74" s="216" t="s">
        <v>271</v>
      </c>
      <c r="D74" s="216"/>
      <c r="E74" s="216"/>
      <c r="F74" s="216" t="s">
        <v>272</v>
      </c>
      <c r="G74" s="217"/>
      <c r="H74" s="216" t="s">
        <v>60</v>
      </c>
      <c r="I74" s="216" t="s">
        <v>58</v>
      </c>
      <c r="J74" s="216" t="s">
        <v>273</v>
      </c>
      <c r="K74" s="215"/>
    </row>
    <row r="75" spans="2:11" ht="17.25" customHeight="1" x14ac:dyDescent="0.3">
      <c r="B75" s="214"/>
      <c r="C75" s="218" t="s">
        <v>274</v>
      </c>
      <c r="D75" s="218"/>
      <c r="E75" s="218"/>
      <c r="F75" s="219" t="s">
        <v>275</v>
      </c>
      <c r="G75" s="220"/>
      <c r="H75" s="218"/>
      <c r="I75" s="218"/>
      <c r="J75" s="218" t="s">
        <v>276</v>
      </c>
      <c r="K75" s="215"/>
    </row>
    <row r="76" spans="2:11" ht="5.25" customHeight="1" x14ac:dyDescent="0.3">
      <c r="B76" s="214"/>
      <c r="C76" s="221"/>
      <c r="D76" s="221"/>
      <c r="E76" s="221"/>
      <c r="F76" s="221"/>
      <c r="G76" s="222"/>
      <c r="H76" s="221"/>
      <c r="I76" s="221"/>
      <c r="J76" s="221"/>
      <c r="K76" s="215"/>
    </row>
    <row r="77" spans="2:11" ht="15" customHeight="1" x14ac:dyDescent="0.3">
      <c r="B77" s="214"/>
      <c r="C77" s="204" t="s">
        <v>59</v>
      </c>
      <c r="D77" s="221"/>
      <c r="E77" s="221"/>
      <c r="F77" s="223" t="s">
        <v>277</v>
      </c>
      <c r="G77" s="222"/>
      <c r="H77" s="204" t="s">
        <v>278</v>
      </c>
      <c r="I77" s="204" t="s">
        <v>279</v>
      </c>
      <c r="J77" s="204">
        <v>20</v>
      </c>
      <c r="K77" s="215"/>
    </row>
    <row r="78" spans="2:11" ht="15" customHeight="1" x14ac:dyDescent="0.3">
      <c r="B78" s="214"/>
      <c r="C78" s="204" t="s">
        <v>280</v>
      </c>
      <c r="D78" s="204"/>
      <c r="E78" s="204"/>
      <c r="F78" s="223" t="s">
        <v>277</v>
      </c>
      <c r="G78" s="222"/>
      <c r="H78" s="204" t="s">
        <v>281</v>
      </c>
      <c r="I78" s="204" t="s">
        <v>279</v>
      </c>
      <c r="J78" s="204">
        <v>120</v>
      </c>
      <c r="K78" s="215"/>
    </row>
    <row r="79" spans="2:11" ht="15" customHeight="1" x14ac:dyDescent="0.3">
      <c r="B79" s="224"/>
      <c r="C79" s="204" t="s">
        <v>282</v>
      </c>
      <c r="D79" s="204"/>
      <c r="E79" s="204"/>
      <c r="F79" s="223" t="s">
        <v>283</v>
      </c>
      <c r="G79" s="222"/>
      <c r="H79" s="204" t="s">
        <v>284</v>
      </c>
      <c r="I79" s="204" t="s">
        <v>279</v>
      </c>
      <c r="J79" s="204">
        <v>50</v>
      </c>
      <c r="K79" s="215"/>
    </row>
    <row r="80" spans="2:11" ht="15" customHeight="1" x14ac:dyDescent="0.3">
      <c r="B80" s="224"/>
      <c r="C80" s="204" t="s">
        <v>285</v>
      </c>
      <c r="D80" s="204"/>
      <c r="E80" s="204"/>
      <c r="F80" s="223" t="s">
        <v>277</v>
      </c>
      <c r="G80" s="222"/>
      <c r="H80" s="204" t="s">
        <v>286</v>
      </c>
      <c r="I80" s="204" t="s">
        <v>287</v>
      </c>
      <c r="J80" s="204"/>
      <c r="K80" s="215"/>
    </row>
    <row r="81" spans="2:11" ht="15" customHeight="1" x14ac:dyDescent="0.3">
      <c r="B81" s="224"/>
      <c r="C81" s="225" t="s">
        <v>288</v>
      </c>
      <c r="D81" s="225"/>
      <c r="E81" s="225"/>
      <c r="F81" s="226" t="s">
        <v>283</v>
      </c>
      <c r="G81" s="225"/>
      <c r="H81" s="225" t="s">
        <v>289</v>
      </c>
      <c r="I81" s="225" t="s">
        <v>279</v>
      </c>
      <c r="J81" s="225">
        <v>15</v>
      </c>
      <c r="K81" s="215"/>
    </row>
    <row r="82" spans="2:11" ht="15" customHeight="1" x14ac:dyDescent="0.3">
      <c r="B82" s="224"/>
      <c r="C82" s="225" t="s">
        <v>290</v>
      </c>
      <c r="D82" s="225"/>
      <c r="E82" s="225"/>
      <c r="F82" s="226" t="s">
        <v>283</v>
      </c>
      <c r="G82" s="225"/>
      <c r="H82" s="225" t="s">
        <v>291</v>
      </c>
      <c r="I82" s="225" t="s">
        <v>279</v>
      </c>
      <c r="J82" s="225">
        <v>15</v>
      </c>
      <c r="K82" s="215"/>
    </row>
    <row r="83" spans="2:11" ht="15" customHeight="1" x14ac:dyDescent="0.3">
      <c r="B83" s="224"/>
      <c r="C83" s="225" t="s">
        <v>292</v>
      </c>
      <c r="D83" s="225"/>
      <c r="E83" s="225"/>
      <c r="F83" s="226" t="s">
        <v>283</v>
      </c>
      <c r="G83" s="225"/>
      <c r="H83" s="225" t="s">
        <v>293</v>
      </c>
      <c r="I83" s="225" t="s">
        <v>279</v>
      </c>
      <c r="J83" s="225">
        <v>20</v>
      </c>
      <c r="K83" s="215"/>
    </row>
    <row r="84" spans="2:11" ht="15" customHeight="1" x14ac:dyDescent="0.3">
      <c r="B84" s="224"/>
      <c r="C84" s="225" t="s">
        <v>294</v>
      </c>
      <c r="D84" s="225"/>
      <c r="E84" s="225"/>
      <c r="F84" s="226" t="s">
        <v>283</v>
      </c>
      <c r="G84" s="225"/>
      <c r="H84" s="225" t="s">
        <v>295</v>
      </c>
      <c r="I84" s="225" t="s">
        <v>279</v>
      </c>
      <c r="J84" s="225">
        <v>20</v>
      </c>
      <c r="K84" s="215"/>
    </row>
    <row r="85" spans="2:11" ht="15" customHeight="1" x14ac:dyDescent="0.3">
      <c r="B85" s="224"/>
      <c r="C85" s="204" t="s">
        <v>296</v>
      </c>
      <c r="D85" s="204"/>
      <c r="E85" s="204"/>
      <c r="F85" s="223" t="s">
        <v>283</v>
      </c>
      <c r="G85" s="222"/>
      <c r="H85" s="204" t="s">
        <v>297</v>
      </c>
      <c r="I85" s="204" t="s">
        <v>279</v>
      </c>
      <c r="J85" s="204">
        <v>50</v>
      </c>
      <c r="K85" s="215"/>
    </row>
    <row r="86" spans="2:11" ht="15" customHeight="1" x14ac:dyDescent="0.3">
      <c r="B86" s="224"/>
      <c r="C86" s="204" t="s">
        <v>298</v>
      </c>
      <c r="D86" s="204"/>
      <c r="E86" s="204"/>
      <c r="F86" s="223" t="s">
        <v>283</v>
      </c>
      <c r="G86" s="222"/>
      <c r="H86" s="204" t="s">
        <v>299</v>
      </c>
      <c r="I86" s="204" t="s">
        <v>279</v>
      </c>
      <c r="J86" s="204">
        <v>20</v>
      </c>
      <c r="K86" s="215"/>
    </row>
    <row r="87" spans="2:11" ht="15" customHeight="1" x14ac:dyDescent="0.3">
      <c r="B87" s="224"/>
      <c r="C87" s="204" t="s">
        <v>300</v>
      </c>
      <c r="D87" s="204"/>
      <c r="E87" s="204"/>
      <c r="F87" s="223" t="s">
        <v>283</v>
      </c>
      <c r="G87" s="222"/>
      <c r="H87" s="204" t="s">
        <v>301</v>
      </c>
      <c r="I87" s="204" t="s">
        <v>279</v>
      </c>
      <c r="J87" s="204">
        <v>20</v>
      </c>
      <c r="K87" s="215"/>
    </row>
    <row r="88" spans="2:11" ht="15" customHeight="1" x14ac:dyDescent="0.3">
      <c r="B88" s="224"/>
      <c r="C88" s="204" t="s">
        <v>302</v>
      </c>
      <c r="D88" s="204"/>
      <c r="E88" s="204"/>
      <c r="F88" s="223" t="s">
        <v>283</v>
      </c>
      <c r="G88" s="222"/>
      <c r="H88" s="204" t="s">
        <v>303</v>
      </c>
      <c r="I88" s="204" t="s">
        <v>279</v>
      </c>
      <c r="J88" s="204">
        <v>50</v>
      </c>
      <c r="K88" s="215"/>
    </row>
    <row r="89" spans="2:11" ht="15" customHeight="1" x14ac:dyDescent="0.3">
      <c r="B89" s="224"/>
      <c r="C89" s="204" t="s">
        <v>304</v>
      </c>
      <c r="D89" s="204"/>
      <c r="E89" s="204"/>
      <c r="F89" s="223" t="s">
        <v>283</v>
      </c>
      <c r="G89" s="222"/>
      <c r="H89" s="204" t="s">
        <v>304</v>
      </c>
      <c r="I89" s="204" t="s">
        <v>279</v>
      </c>
      <c r="J89" s="204">
        <v>50</v>
      </c>
      <c r="K89" s="215"/>
    </row>
    <row r="90" spans="2:11" ht="15" customHeight="1" x14ac:dyDescent="0.3">
      <c r="B90" s="224"/>
      <c r="C90" s="204" t="s">
        <v>65</v>
      </c>
      <c r="D90" s="204"/>
      <c r="E90" s="204"/>
      <c r="F90" s="223" t="s">
        <v>283</v>
      </c>
      <c r="G90" s="222"/>
      <c r="H90" s="204" t="s">
        <v>305</v>
      </c>
      <c r="I90" s="204" t="s">
        <v>279</v>
      </c>
      <c r="J90" s="204">
        <v>255</v>
      </c>
      <c r="K90" s="215"/>
    </row>
    <row r="91" spans="2:11" ht="15" customHeight="1" x14ac:dyDescent="0.3">
      <c r="B91" s="224"/>
      <c r="C91" s="204" t="s">
        <v>306</v>
      </c>
      <c r="D91" s="204"/>
      <c r="E91" s="204"/>
      <c r="F91" s="223" t="s">
        <v>277</v>
      </c>
      <c r="G91" s="222"/>
      <c r="H91" s="204" t="s">
        <v>307</v>
      </c>
      <c r="I91" s="204" t="s">
        <v>308</v>
      </c>
      <c r="J91" s="204"/>
      <c r="K91" s="215"/>
    </row>
    <row r="92" spans="2:11" ht="15" customHeight="1" x14ac:dyDescent="0.3">
      <c r="B92" s="224"/>
      <c r="C92" s="204" t="s">
        <v>309</v>
      </c>
      <c r="D92" s="204"/>
      <c r="E92" s="204"/>
      <c r="F92" s="223" t="s">
        <v>277</v>
      </c>
      <c r="G92" s="222"/>
      <c r="H92" s="204" t="s">
        <v>310</v>
      </c>
      <c r="I92" s="204" t="s">
        <v>311</v>
      </c>
      <c r="J92" s="204"/>
      <c r="K92" s="215"/>
    </row>
    <row r="93" spans="2:11" ht="15" customHeight="1" x14ac:dyDescent="0.3">
      <c r="B93" s="224"/>
      <c r="C93" s="204" t="s">
        <v>312</v>
      </c>
      <c r="D93" s="204"/>
      <c r="E93" s="204"/>
      <c r="F93" s="223" t="s">
        <v>277</v>
      </c>
      <c r="G93" s="222"/>
      <c r="H93" s="204" t="s">
        <v>312</v>
      </c>
      <c r="I93" s="204" t="s">
        <v>311</v>
      </c>
      <c r="J93" s="204"/>
      <c r="K93" s="215"/>
    </row>
    <row r="94" spans="2:11" ht="15" customHeight="1" x14ac:dyDescent="0.3">
      <c r="B94" s="224"/>
      <c r="C94" s="204" t="s">
        <v>28</v>
      </c>
      <c r="D94" s="204"/>
      <c r="E94" s="204"/>
      <c r="F94" s="223" t="s">
        <v>277</v>
      </c>
      <c r="G94" s="222"/>
      <c r="H94" s="204" t="s">
        <v>313</v>
      </c>
      <c r="I94" s="204" t="s">
        <v>311</v>
      </c>
      <c r="J94" s="204"/>
      <c r="K94" s="215"/>
    </row>
    <row r="95" spans="2:11" ht="15" customHeight="1" x14ac:dyDescent="0.3">
      <c r="B95" s="224"/>
      <c r="C95" s="204" t="s">
        <v>38</v>
      </c>
      <c r="D95" s="204"/>
      <c r="E95" s="204"/>
      <c r="F95" s="223" t="s">
        <v>277</v>
      </c>
      <c r="G95" s="222"/>
      <c r="H95" s="204" t="s">
        <v>314</v>
      </c>
      <c r="I95" s="204" t="s">
        <v>311</v>
      </c>
      <c r="J95" s="204"/>
      <c r="K95" s="215"/>
    </row>
    <row r="96" spans="2:11" ht="15" customHeight="1" x14ac:dyDescent="0.3">
      <c r="B96" s="227"/>
      <c r="C96" s="228"/>
      <c r="D96" s="228"/>
      <c r="E96" s="228"/>
      <c r="F96" s="228"/>
      <c r="G96" s="228"/>
      <c r="H96" s="228"/>
      <c r="I96" s="228"/>
      <c r="J96" s="228"/>
      <c r="K96" s="229"/>
    </row>
    <row r="97" spans="2:11" ht="18.75" customHeight="1" x14ac:dyDescent="0.3">
      <c r="B97" s="230"/>
      <c r="C97" s="231"/>
      <c r="D97" s="231"/>
      <c r="E97" s="231"/>
      <c r="F97" s="231"/>
      <c r="G97" s="231"/>
      <c r="H97" s="231"/>
      <c r="I97" s="231"/>
      <c r="J97" s="231"/>
      <c r="K97" s="230"/>
    </row>
    <row r="98" spans="2:11" ht="18.75" customHeight="1" x14ac:dyDescent="0.3">
      <c r="B98" s="210"/>
      <c r="C98" s="210"/>
      <c r="D98" s="210"/>
      <c r="E98" s="210"/>
      <c r="F98" s="210"/>
      <c r="G98" s="210"/>
      <c r="H98" s="210"/>
      <c r="I98" s="210"/>
      <c r="J98" s="210"/>
      <c r="K98" s="210"/>
    </row>
    <row r="99" spans="2:11" ht="7.5" customHeight="1" x14ac:dyDescent="0.3">
      <c r="B99" s="211"/>
      <c r="C99" s="212"/>
      <c r="D99" s="212"/>
      <c r="E99" s="212"/>
      <c r="F99" s="212"/>
      <c r="G99" s="212"/>
      <c r="H99" s="212"/>
      <c r="I99" s="212"/>
      <c r="J99" s="212"/>
      <c r="K99" s="213"/>
    </row>
    <row r="100" spans="2:11" ht="45" customHeight="1" x14ac:dyDescent="0.3">
      <c r="B100" s="214"/>
      <c r="C100" s="285" t="s">
        <v>315</v>
      </c>
      <c r="D100" s="285"/>
      <c r="E100" s="285"/>
      <c r="F100" s="285"/>
      <c r="G100" s="285"/>
      <c r="H100" s="285"/>
      <c r="I100" s="285"/>
      <c r="J100" s="285"/>
      <c r="K100" s="215"/>
    </row>
    <row r="101" spans="2:11" ht="17.25" customHeight="1" x14ac:dyDescent="0.3">
      <c r="B101" s="214"/>
      <c r="C101" s="216" t="s">
        <v>271</v>
      </c>
      <c r="D101" s="216"/>
      <c r="E101" s="216"/>
      <c r="F101" s="216" t="s">
        <v>272</v>
      </c>
      <c r="G101" s="217"/>
      <c r="H101" s="216" t="s">
        <v>60</v>
      </c>
      <c r="I101" s="216" t="s">
        <v>58</v>
      </c>
      <c r="J101" s="216" t="s">
        <v>273</v>
      </c>
      <c r="K101" s="215"/>
    </row>
    <row r="102" spans="2:11" ht="17.25" customHeight="1" x14ac:dyDescent="0.3">
      <c r="B102" s="214"/>
      <c r="C102" s="218" t="s">
        <v>274</v>
      </c>
      <c r="D102" s="218"/>
      <c r="E102" s="218"/>
      <c r="F102" s="219" t="s">
        <v>275</v>
      </c>
      <c r="G102" s="220"/>
      <c r="H102" s="218"/>
      <c r="I102" s="218"/>
      <c r="J102" s="218" t="s">
        <v>276</v>
      </c>
      <c r="K102" s="215"/>
    </row>
    <row r="103" spans="2:11" ht="5.25" customHeight="1" x14ac:dyDescent="0.3">
      <c r="B103" s="214"/>
      <c r="C103" s="216"/>
      <c r="D103" s="216"/>
      <c r="E103" s="216"/>
      <c r="F103" s="216"/>
      <c r="G103" s="232"/>
      <c r="H103" s="216"/>
      <c r="I103" s="216"/>
      <c r="J103" s="216"/>
      <c r="K103" s="215"/>
    </row>
    <row r="104" spans="2:11" ht="15" customHeight="1" x14ac:dyDescent="0.3">
      <c r="B104" s="214"/>
      <c r="C104" s="204" t="s">
        <v>59</v>
      </c>
      <c r="D104" s="221"/>
      <c r="E104" s="221"/>
      <c r="F104" s="223" t="s">
        <v>277</v>
      </c>
      <c r="G104" s="232"/>
      <c r="H104" s="204" t="s">
        <v>316</v>
      </c>
      <c r="I104" s="204" t="s">
        <v>279</v>
      </c>
      <c r="J104" s="204">
        <v>20</v>
      </c>
      <c r="K104" s="215"/>
    </row>
    <row r="105" spans="2:11" ht="15" customHeight="1" x14ac:dyDescent="0.3">
      <c r="B105" s="214"/>
      <c r="C105" s="204" t="s">
        <v>280</v>
      </c>
      <c r="D105" s="204"/>
      <c r="E105" s="204"/>
      <c r="F105" s="223" t="s">
        <v>277</v>
      </c>
      <c r="G105" s="204"/>
      <c r="H105" s="204" t="s">
        <v>316</v>
      </c>
      <c r="I105" s="204" t="s">
        <v>279</v>
      </c>
      <c r="J105" s="204">
        <v>120</v>
      </c>
      <c r="K105" s="215"/>
    </row>
    <row r="106" spans="2:11" ht="15" customHeight="1" x14ac:dyDescent="0.3">
      <c r="B106" s="224"/>
      <c r="C106" s="204" t="s">
        <v>282</v>
      </c>
      <c r="D106" s="204"/>
      <c r="E106" s="204"/>
      <c r="F106" s="223" t="s">
        <v>283</v>
      </c>
      <c r="G106" s="204"/>
      <c r="H106" s="204" t="s">
        <v>316</v>
      </c>
      <c r="I106" s="204" t="s">
        <v>279</v>
      </c>
      <c r="J106" s="204">
        <v>50</v>
      </c>
      <c r="K106" s="215"/>
    </row>
    <row r="107" spans="2:11" ht="15" customHeight="1" x14ac:dyDescent="0.3">
      <c r="B107" s="224"/>
      <c r="C107" s="204" t="s">
        <v>285</v>
      </c>
      <c r="D107" s="204"/>
      <c r="E107" s="204"/>
      <c r="F107" s="223" t="s">
        <v>277</v>
      </c>
      <c r="G107" s="204"/>
      <c r="H107" s="204" t="s">
        <v>316</v>
      </c>
      <c r="I107" s="204" t="s">
        <v>287</v>
      </c>
      <c r="J107" s="204"/>
      <c r="K107" s="215"/>
    </row>
    <row r="108" spans="2:11" ht="15" customHeight="1" x14ac:dyDescent="0.3">
      <c r="B108" s="224"/>
      <c r="C108" s="204" t="s">
        <v>296</v>
      </c>
      <c r="D108" s="204"/>
      <c r="E108" s="204"/>
      <c r="F108" s="223" t="s">
        <v>283</v>
      </c>
      <c r="G108" s="204"/>
      <c r="H108" s="204" t="s">
        <v>316</v>
      </c>
      <c r="I108" s="204" t="s">
        <v>279</v>
      </c>
      <c r="J108" s="204">
        <v>50</v>
      </c>
      <c r="K108" s="215"/>
    </row>
    <row r="109" spans="2:11" ht="15" customHeight="1" x14ac:dyDescent="0.3">
      <c r="B109" s="224"/>
      <c r="C109" s="204" t="s">
        <v>304</v>
      </c>
      <c r="D109" s="204"/>
      <c r="E109" s="204"/>
      <c r="F109" s="223" t="s">
        <v>283</v>
      </c>
      <c r="G109" s="204"/>
      <c r="H109" s="204" t="s">
        <v>316</v>
      </c>
      <c r="I109" s="204" t="s">
        <v>279</v>
      </c>
      <c r="J109" s="204">
        <v>50</v>
      </c>
      <c r="K109" s="215"/>
    </row>
    <row r="110" spans="2:11" ht="15" customHeight="1" x14ac:dyDescent="0.3">
      <c r="B110" s="224"/>
      <c r="C110" s="204" t="s">
        <v>302</v>
      </c>
      <c r="D110" s="204"/>
      <c r="E110" s="204"/>
      <c r="F110" s="223" t="s">
        <v>283</v>
      </c>
      <c r="G110" s="204"/>
      <c r="H110" s="204" t="s">
        <v>316</v>
      </c>
      <c r="I110" s="204" t="s">
        <v>279</v>
      </c>
      <c r="J110" s="204">
        <v>50</v>
      </c>
      <c r="K110" s="215"/>
    </row>
    <row r="111" spans="2:11" ht="15" customHeight="1" x14ac:dyDescent="0.3">
      <c r="B111" s="224"/>
      <c r="C111" s="204" t="s">
        <v>59</v>
      </c>
      <c r="D111" s="204"/>
      <c r="E111" s="204"/>
      <c r="F111" s="223" t="s">
        <v>277</v>
      </c>
      <c r="G111" s="204"/>
      <c r="H111" s="204" t="s">
        <v>317</v>
      </c>
      <c r="I111" s="204" t="s">
        <v>279</v>
      </c>
      <c r="J111" s="204">
        <v>20</v>
      </c>
      <c r="K111" s="215"/>
    </row>
    <row r="112" spans="2:11" ht="15" customHeight="1" x14ac:dyDescent="0.3">
      <c r="B112" s="224"/>
      <c r="C112" s="204" t="s">
        <v>318</v>
      </c>
      <c r="D112" s="204"/>
      <c r="E112" s="204"/>
      <c r="F112" s="223" t="s">
        <v>277</v>
      </c>
      <c r="G112" s="204"/>
      <c r="H112" s="204" t="s">
        <v>319</v>
      </c>
      <c r="I112" s="204" t="s">
        <v>279</v>
      </c>
      <c r="J112" s="204">
        <v>120</v>
      </c>
      <c r="K112" s="215"/>
    </row>
    <row r="113" spans="2:11" ht="15" customHeight="1" x14ac:dyDescent="0.3">
      <c r="B113" s="224"/>
      <c r="C113" s="204" t="s">
        <v>28</v>
      </c>
      <c r="D113" s="204"/>
      <c r="E113" s="204"/>
      <c r="F113" s="223" t="s">
        <v>277</v>
      </c>
      <c r="G113" s="204"/>
      <c r="H113" s="204" t="s">
        <v>320</v>
      </c>
      <c r="I113" s="204" t="s">
        <v>311</v>
      </c>
      <c r="J113" s="204"/>
      <c r="K113" s="215"/>
    </row>
    <row r="114" spans="2:11" ht="15" customHeight="1" x14ac:dyDescent="0.3">
      <c r="B114" s="224"/>
      <c r="C114" s="204" t="s">
        <v>38</v>
      </c>
      <c r="D114" s="204"/>
      <c r="E114" s="204"/>
      <c r="F114" s="223" t="s">
        <v>277</v>
      </c>
      <c r="G114" s="204"/>
      <c r="H114" s="204" t="s">
        <v>321</v>
      </c>
      <c r="I114" s="204" t="s">
        <v>311</v>
      </c>
      <c r="J114" s="204"/>
      <c r="K114" s="215"/>
    </row>
    <row r="115" spans="2:11" ht="15" customHeight="1" x14ac:dyDescent="0.3">
      <c r="B115" s="224"/>
      <c r="C115" s="204" t="s">
        <v>58</v>
      </c>
      <c r="D115" s="204"/>
      <c r="E115" s="204"/>
      <c r="F115" s="223" t="s">
        <v>277</v>
      </c>
      <c r="G115" s="204"/>
      <c r="H115" s="204" t="s">
        <v>322</v>
      </c>
      <c r="I115" s="204" t="s">
        <v>323</v>
      </c>
      <c r="J115" s="204"/>
      <c r="K115" s="215"/>
    </row>
    <row r="116" spans="2:11" ht="15" customHeight="1" x14ac:dyDescent="0.3">
      <c r="B116" s="227"/>
      <c r="C116" s="233"/>
      <c r="D116" s="233"/>
      <c r="E116" s="233"/>
      <c r="F116" s="233"/>
      <c r="G116" s="233"/>
      <c r="H116" s="233"/>
      <c r="I116" s="233"/>
      <c r="J116" s="233"/>
      <c r="K116" s="229"/>
    </row>
    <row r="117" spans="2:11" ht="18.75" customHeight="1" x14ac:dyDescent="0.3">
      <c r="B117" s="234"/>
      <c r="C117" s="201"/>
      <c r="D117" s="201"/>
      <c r="E117" s="201"/>
      <c r="F117" s="235"/>
      <c r="G117" s="201"/>
      <c r="H117" s="201"/>
      <c r="I117" s="201"/>
      <c r="J117" s="201"/>
      <c r="K117" s="234"/>
    </row>
    <row r="118" spans="2:11" ht="18.75" customHeight="1" x14ac:dyDescent="0.3"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</row>
    <row r="119" spans="2:11" ht="7.5" customHeight="1" x14ac:dyDescent="0.3">
      <c r="B119" s="236"/>
      <c r="C119" s="237"/>
      <c r="D119" s="237"/>
      <c r="E119" s="237"/>
      <c r="F119" s="237"/>
      <c r="G119" s="237"/>
      <c r="H119" s="237"/>
      <c r="I119" s="237"/>
      <c r="J119" s="237"/>
      <c r="K119" s="238"/>
    </row>
    <row r="120" spans="2:11" ht="45" customHeight="1" x14ac:dyDescent="0.3">
      <c r="B120" s="239"/>
      <c r="C120" s="282" t="s">
        <v>324</v>
      </c>
      <c r="D120" s="282"/>
      <c r="E120" s="282"/>
      <c r="F120" s="282"/>
      <c r="G120" s="282"/>
      <c r="H120" s="282"/>
      <c r="I120" s="282"/>
      <c r="J120" s="282"/>
      <c r="K120" s="240"/>
    </row>
    <row r="121" spans="2:11" ht="17.25" customHeight="1" x14ac:dyDescent="0.3">
      <c r="B121" s="241"/>
      <c r="C121" s="216" t="s">
        <v>271</v>
      </c>
      <c r="D121" s="216"/>
      <c r="E121" s="216"/>
      <c r="F121" s="216" t="s">
        <v>272</v>
      </c>
      <c r="G121" s="217"/>
      <c r="H121" s="216" t="s">
        <v>60</v>
      </c>
      <c r="I121" s="216" t="s">
        <v>58</v>
      </c>
      <c r="J121" s="216" t="s">
        <v>273</v>
      </c>
      <c r="K121" s="242"/>
    </row>
    <row r="122" spans="2:11" ht="17.25" customHeight="1" x14ac:dyDescent="0.3">
      <c r="B122" s="241"/>
      <c r="C122" s="218" t="s">
        <v>274</v>
      </c>
      <c r="D122" s="218"/>
      <c r="E122" s="218"/>
      <c r="F122" s="219" t="s">
        <v>275</v>
      </c>
      <c r="G122" s="220"/>
      <c r="H122" s="218"/>
      <c r="I122" s="218"/>
      <c r="J122" s="218" t="s">
        <v>276</v>
      </c>
      <c r="K122" s="242"/>
    </row>
    <row r="123" spans="2:11" ht="5.25" customHeight="1" x14ac:dyDescent="0.3">
      <c r="B123" s="243"/>
      <c r="C123" s="221"/>
      <c r="D123" s="221"/>
      <c r="E123" s="221"/>
      <c r="F123" s="221"/>
      <c r="G123" s="204"/>
      <c r="H123" s="221"/>
      <c r="I123" s="221"/>
      <c r="J123" s="221"/>
      <c r="K123" s="244"/>
    </row>
    <row r="124" spans="2:11" ht="15" customHeight="1" x14ac:dyDescent="0.3">
      <c r="B124" s="243"/>
      <c r="C124" s="204" t="s">
        <v>280</v>
      </c>
      <c r="D124" s="221"/>
      <c r="E124" s="221"/>
      <c r="F124" s="223" t="s">
        <v>277</v>
      </c>
      <c r="G124" s="204"/>
      <c r="H124" s="204" t="s">
        <v>316</v>
      </c>
      <c r="I124" s="204" t="s">
        <v>279</v>
      </c>
      <c r="J124" s="204">
        <v>120</v>
      </c>
      <c r="K124" s="245"/>
    </row>
    <row r="125" spans="2:11" ht="15" customHeight="1" x14ac:dyDescent="0.3">
      <c r="B125" s="243"/>
      <c r="C125" s="204" t="s">
        <v>325</v>
      </c>
      <c r="D125" s="204"/>
      <c r="E125" s="204"/>
      <c r="F125" s="223" t="s">
        <v>277</v>
      </c>
      <c r="G125" s="204"/>
      <c r="H125" s="204" t="s">
        <v>326</v>
      </c>
      <c r="I125" s="204" t="s">
        <v>279</v>
      </c>
      <c r="J125" s="204" t="s">
        <v>327</v>
      </c>
      <c r="K125" s="245"/>
    </row>
    <row r="126" spans="2:11" ht="15" customHeight="1" x14ac:dyDescent="0.3">
      <c r="B126" s="243"/>
      <c r="C126" s="204" t="s">
        <v>226</v>
      </c>
      <c r="D126" s="204"/>
      <c r="E126" s="204"/>
      <c r="F126" s="223" t="s">
        <v>277</v>
      </c>
      <c r="G126" s="204"/>
      <c r="H126" s="204" t="s">
        <v>328</v>
      </c>
      <c r="I126" s="204" t="s">
        <v>279</v>
      </c>
      <c r="J126" s="204" t="s">
        <v>327</v>
      </c>
      <c r="K126" s="245"/>
    </row>
    <row r="127" spans="2:11" ht="15" customHeight="1" x14ac:dyDescent="0.3">
      <c r="B127" s="243"/>
      <c r="C127" s="204" t="s">
        <v>288</v>
      </c>
      <c r="D127" s="204"/>
      <c r="E127" s="204"/>
      <c r="F127" s="223" t="s">
        <v>283</v>
      </c>
      <c r="G127" s="204"/>
      <c r="H127" s="204" t="s">
        <v>289</v>
      </c>
      <c r="I127" s="204" t="s">
        <v>279</v>
      </c>
      <c r="J127" s="204">
        <v>15</v>
      </c>
      <c r="K127" s="245"/>
    </row>
    <row r="128" spans="2:11" ht="15" customHeight="1" x14ac:dyDescent="0.3">
      <c r="B128" s="243"/>
      <c r="C128" s="225" t="s">
        <v>290</v>
      </c>
      <c r="D128" s="225"/>
      <c r="E128" s="225"/>
      <c r="F128" s="226" t="s">
        <v>283</v>
      </c>
      <c r="G128" s="225"/>
      <c r="H128" s="225" t="s">
        <v>291</v>
      </c>
      <c r="I128" s="225" t="s">
        <v>279</v>
      </c>
      <c r="J128" s="225">
        <v>15</v>
      </c>
      <c r="K128" s="245"/>
    </row>
    <row r="129" spans="2:11" ht="15" customHeight="1" x14ac:dyDescent="0.3">
      <c r="B129" s="243"/>
      <c r="C129" s="225" t="s">
        <v>292</v>
      </c>
      <c r="D129" s="225"/>
      <c r="E129" s="225"/>
      <c r="F129" s="226" t="s">
        <v>283</v>
      </c>
      <c r="G129" s="225"/>
      <c r="H129" s="225" t="s">
        <v>293</v>
      </c>
      <c r="I129" s="225" t="s">
        <v>279</v>
      </c>
      <c r="J129" s="225">
        <v>20</v>
      </c>
      <c r="K129" s="245"/>
    </row>
    <row r="130" spans="2:11" ht="15" customHeight="1" x14ac:dyDescent="0.3">
      <c r="B130" s="243"/>
      <c r="C130" s="225" t="s">
        <v>294</v>
      </c>
      <c r="D130" s="225"/>
      <c r="E130" s="225"/>
      <c r="F130" s="226" t="s">
        <v>283</v>
      </c>
      <c r="G130" s="225"/>
      <c r="H130" s="225" t="s">
        <v>295</v>
      </c>
      <c r="I130" s="225" t="s">
        <v>279</v>
      </c>
      <c r="J130" s="225">
        <v>20</v>
      </c>
      <c r="K130" s="245"/>
    </row>
    <row r="131" spans="2:11" ht="15" customHeight="1" x14ac:dyDescent="0.3">
      <c r="B131" s="243"/>
      <c r="C131" s="204" t="s">
        <v>282</v>
      </c>
      <c r="D131" s="204"/>
      <c r="E131" s="204"/>
      <c r="F131" s="223" t="s">
        <v>283</v>
      </c>
      <c r="G131" s="204"/>
      <c r="H131" s="204" t="s">
        <v>316</v>
      </c>
      <c r="I131" s="204" t="s">
        <v>279</v>
      </c>
      <c r="J131" s="204">
        <v>50</v>
      </c>
      <c r="K131" s="245"/>
    </row>
    <row r="132" spans="2:11" ht="15" customHeight="1" x14ac:dyDescent="0.3">
      <c r="B132" s="243"/>
      <c r="C132" s="204" t="s">
        <v>296</v>
      </c>
      <c r="D132" s="204"/>
      <c r="E132" s="204"/>
      <c r="F132" s="223" t="s">
        <v>283</v>
      </c>
      <c r="G132" s="204"/>
      <c r="H132" s="204" t="s">
        <v>316</v>
      </c>
      <c r="I132" s="204" t="s">
        <v>279</v>
      </c>
      <c r="J132" s="204">
        <v>50</v>
      </c>
      <c r="K132" s="245"/>
    </row>
    <row r="133" spans="2:11" ht="15" customHeight="1" x14ac:dyDescent="0.3">
      <c r="B133" s="243"/>
      <c r="C133" s="204" t="s">
        <v>302</v>
      </c>
      <c r="D133" s="204"/>
      <c r="E133" s="204"/>
      <c r="F133" s="223" t="s">
        <v>283</v>
      </c>
      <c r="G133" s="204"/>
      <c r="H133" s="204" t="s">
        <v>316</v>
      </c>
      <c r="I133" s="204" t="s">
        <v>279</v>
      </c>
      <c r="J133" s="204">
        <v>50</v>
      </c>
      <c r="K133" s="245"/>
    </row>
    <row r="134" spans="2:11" ht="15" customHeight="1" x14ac:dyDescent="0.3">
      <c r="B134" s="243"/>
      <c r="C134" s="204" t="s">
        <v>304</v>
      </c>
      <c r="D134" s="204"/>
      <c r="E134" s="204"/>
      <c r="F134" s="223" t="s">
        <v>283</v>
      </c>
      <c r="G134" s="204"/>
      <c r="H134" s="204" t="s">
        <v>316</v>
      </c>
      <c r="I134" s="204" t="s">
        <v>279</v>
      </c>
      <c r="J134" s="204">
        <v>50</v>
      </c>
      <c r="K134" s="245"/>
    </row>
    <row r="135" spans="2:11" ht="15" customHeight="1" x14ac:dyDescent="0.3">
      <c r="B135" s="243"/>
      <c r="C135" s="204" t="s">
        <v>65</v>
      </c>
      <c r="D135" s="204"/>
      <c r="E135" s="204"/>
      <c r="F135" s="223" t="s">
        <v>283</v>
      </c>
      <c r="G135" s="204"/>
      <c r="H135" s="204" t="s">
        <v>329</v>
      </c>
      <c r="I135" s="204" t="s">
        <v>279</v>
      </c>
      <c r="J135" s="204">
        <v>255</v>
      </c>
      <c r="K135" s="245"/>
    </row>
    <row r="136" spans="2:11" ht="15" customHeight="1" x14ac:dyDescent="0.3">
      <c r="B136" s="243"/>
      <c r="C136" s="204" t="s">
        <v>306</v>
      </c>
      <c r="D136" s="204"/>
      <c r="E136" s="204"/>
      <c r="F136" s="223" t="s">
        <v>277</v>
      </c>
      <c r="G136" s="204"/>
      <c r="H136" s="204" t="s">
        <v>330</v>
      </c>
      <c r="I136" s="204" t="s">
        <v>308</v>
      </c>
      <c r="J136" s="204"/>
      <c r="K136" s="245"/>
    </row>
    <row r="137" spans="2:11" ht="15" customHeight="1" x14ac:dyDescent="0.3">
      <c r="B137" s="243"/>
      <c r="C137" s="204" t="s">
        <v>309</v>
      </c>
      <c r="D137" s="204"/>
      <c r="E137" s="204"/>
      <c r="F137" s="223" t="s">
        <v>277</v>
      </c>
      <c r="G137" s="204"/>
      <c r="H137" s="204" t="s">
        <v>331</v>
      </c>
      <c r="I137" s="204" t="s">
        <v>311</v>
      </c>
      <c r="J137" s="204"/>
      <c r="K137" s="245"/>
    </row>
    <row r="138" spans="2:11" ht="15" customHeight="1" x14ac:dyDescent="0.3">
      <c r="B138" s="243"/>
      <c r="C138" s="204" t="s">
        <v>312</v>
      </c>
      <c r="D138" s="204"/>
      <c r="E138" s="204"/>
      <c r="F138" s="223" t="s">
        <v>277</v>
      </c>
      <c r="G138" s="204"/>
      <c r="H138" s="204" t="s">
        <v>312</v>
      </c>
      <c r="I138" s="204" t="s">
        <v>311</v>
      </c>
      <c r="J138" s="204"/>
      <c r="K138" s="245"/>
    </row>
    <row r="139" spans="2:11" ht="15" customHeight="1" x14ac:dyDescent="0.3">
      <c r="B139" s="243"/>
      <c r="C139" s="204" t="s">
        <v>28</v>
      </c>
      <c r="D139" s="204"/>
      <c r="E139" s="204"/>
      <c r="F139" s="223" t="s">
        <v>277</v>
      </c>
      <c r="G139" s="204"/>
      <c r="H139" s="204" t="s">
        <v>332</v>
      </c>
      <c r="I139" s="204" t="s">
        <v>311</v>
      </c>
      <c r="J139" s="204"/>
      <c r="K139" s="245"/>
    </row>
    <row r="140" spans="2:11" ht="15" customHeight="1" x14ac:dyDescent="0.3">
      <c r="B140" s="243"/>
      <c r="C140" s="204" t="s">
        <v>333</v>
      </c>
      <c r="D140" s="204"/>
      <c r="E140" s="204"/>
      <c r="F140" s="223" t="s">
        <v>277</v>
      </c>
      <c r="G140" s="204"/>
      <c r="H140" s="204" t="s">
        <v>334</v>
      </c>
      <c r="I140" s="204" t="s">
        <v>311</v>
      </c>
      <c r="J140" s="204"/>
      <c r="K140" s="245"/>
    </row>
    <row r="141" spans="2:11" ht="15" customHeight="1" x14ac:dyDescent="0.3">
      <c r="B141" s="246"/>
      <c r="C141" s="247"/>
      <c r="D141" s="247"/>
      <c r="E141" s="247"/>
      <c r="F141" s="247"/>
      <c r="G141" s="247"/>
      <c r="H141" s="247"/>
      <c r="I141" s="247"/>
      <c r="J141" s="247"/>
      <c r="K141" s="248"/>
    </row>
    <row r="142" spans="2:11" ht="18.75" customHeight="1" x14ac:dyDescent="0.3">
      <c r="B142" s="201"/>
      <c r="C142" s="201"/>
      <c r="D142" s="201"/>
      <c r="E142" s="201"/>
      <c r="F142" s="235"/>
      <c r="G142" s="201"/>
      <c r="H142" s="201"/>
      <c r="I142" s="201"/>
      <c r="J142" s="201"/>
      <c r="K142" s="201"/>
    </row>
    <row r="143" spans="2:11" ht="18.75" customHeight="1" x14ac:dyDescent="0.3"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</row>
    <row r="144" spans="2:11" ht="7.5" customHeight="1" x14ac:dyDescent="0.3">
      <c r="B144" s="211"/>
      <c r="C144" s="212"/>
      <c r="D144" s="212"/>
      <c r="E144" s="212"/>
      <c r="F144" s="212"/>
      <c r="G144" s="212"/>
      <c r="H144" s="212"/>
      <c r="I144" s="212"/>
      <c r="J144" s="212"/>
      <c r="K144" s="213"/>
    </row>
    <row r="145" spans="2:11" ht="45" customHeight="1" x14ac:dyDescent="0.3">
      <c r="B145" s="214"/>
      <c r="C145" s="285" t="s">
        <v>335</v>
      </c>
      <c r="D145" s="285"/>
      <c r="E145" s="285"/>
      <c r="F145" s="285"/>
      <c r="G145" s="285"/>
      <c r="H145" s="285"/>
      <c r="I145" s="285"/>
      <c r="J145" s="285"/>
      <c r="K145" s="215"/>
    </row>
    <row r="146" spans="2:11" ht="17.25" customHeight="1" x14ac:dyDescent="0.3">
      <c r="B146" s="214"/>
      <c r="C146" s="216" t="s">
        <v>271</v>
      </c>
      <c r="D146" s="216"/>
      <c r="E146" s="216"/>
      <c r="F146" s="216" t="s">
        <v>272</v>
      </c>
      <c r="G146" s="217"/>
      <c r="H146" s="216" t="s">
        <v>60</v>
      </c>
      <c r="I146" s="216" t="s">
        <v>58</v>
      </c>
      <c r="J146" s="216" t="s">
        <v>273</v>
      </c>
      <c r="K146" s="215"/>
    </row>
    <row r="147" spans="2:11" ht="17.25" customHeight="1" x14ac:dyDescent="0.3">
      <c r="B147" s="214"/>
      <c r="C147" s="218" t="s">
        <v>274</v>
      </c>
      <c r="D147" s="218"/>
      <c r="E147" s="218"/>
      <c r="F147" s="219" t="s">
        <v>275</v>
      </c>
      <c r="G147" s="220"/>
      <c r="H147" s="218"/>
      <c r="I147" s="218"/>
      <c r="J147" s="218" t="s">
        <v>276</v>
      </c>
      <c r="K147" s="215"/>
    </row>
    <row r="148" spans="2:11" ht="5.25" customHeight="1" x14ac:dyDescent="0.3">
      <c r="B148" s="224"/>
      <c r="C148" s="221"/>
      <c r="D148" s="221"/>
      <c r="E148" s="221"/>
      <c r="F148" s="221"/>
      <c r="G148" s="222"/>
      <c r="H148" s="221"/>
      <c r="I148" s="221"/>
      <c r="J148" s="221"/>
      <c r="K148" s="245"/>
    </row>
    <row r="149" spans="2:11" ht="15" customHeight="1" x14ac:dyDescent="0.3">
      <c r="B149" s="224"/>
      <c r="C149" s="249" t="s">
        <v>280</v>
      </c>
      <c r="D149" s="204"/>
      <c r="E149" s="204"/>
      <c r="F149" s="250" t="s">
        <v>277</v>
      </c>
      <c r="G149" s="204"/>
      <c r="H149" s="249" t="s">
        <v>316</v>
      </c>
      <c r="I149" s="249" t="s">
        <v>279</v>
      </c>
      <c r="J149" s="249">
        <v>120</v>
      </c>
      <c r="K149" s="245"/>
    </row>
    <row r="150" spans="2:11" ht="15" customHeight="1" x14ac:dyDescent="0.3">
      <c r="B150" s="224"/>
      <c r="C150" s="249" t="s">
        <v>325</v>
      </c>
      <c r="D150" s="204"/>
      <c r="E150" s="204"/>
      <c r="F150" s="250" t="s">
        <v>277</v>
      </c>
      <c r="G150" s="204"/>
      <c r="H150" s="249" t="s">
        <v>336</v>
      </c>
      <c r="I150" s="249" t="s">
        <v>279</v>
      </c>
      <c r="J150" s="249" t="s">
        <v>327</v>
      </c>
      <c r="K150" s="245"/>
    </row>
    <row r="151" spans="2:11" ht="15" customHeight="1" x14ac:dyDescent="0.3">
      <c r="B151" s="224"/>
      <c r="C151" s="249" t="s">
        <v>226</v>
      </c>
      <c r="D151" s="204"/>
      <c r="E151" s="204"/>
      <c r="F151" s="250" t="s">
        <v>277</v>
      </c>
      <c r="G151" s="204"/>
      <c r="H151" s="249" t="s">
        <v>337</v>
      </c>
      <c r="I151" s="249" t="s">
        <v>279</v>
      </c>
      <c r="J151" s="249" t="s">
        <v>327</v>
      </c>
      <c r="K151" s="245"/>
    </row>
    <row r="152" spans="2:11" ht="15" customHeight="1" x14ac:dyDescent="0.3">
      <c r="B152" s="224"/>
      <c r="C152" s="249" t="s">
        <v>282</v>
      </c>
      <c r="D152" s="204"/>
      <c r="E152" s="204"/>
      <c r="F152" s="250" t="s">
        <v>283</v>
      </c>
      <c r="G152" s="204"/>
      <c r="H152" s="249" t="s">
        <v>316</v>
      </c>
      <c r="I152" s="249" t="s">
        <v>279</v>
      </c>
      <c r="J152" s="249">
        <v>50</v>
      </c>
      <c r="K152" s="245"/>
    </row>
    <row r="153" spans="2:11" ht="15" customHeight="1" x14ac:dyDescent="0.3">
      <c r="B153" s="224"/>
      <c r="C153" s="249" t="s">
        <v>285</v>
      </c>
      <c r="D153" s="204"/>
      <c r="E153" s="204"/>
      <c r="F153" s="250" t="s">
        <v>277</v>
      </c>
      <c r="G153" s="204"/>
      <c r="H153" s="249" t="s">
        <v>316</v>
      </c>
      <c r="I153" s="249" t="s">
        <v>287</v>
      </c>
      <c r="J153" s="249"/>
      <c r="K153" s="245"/>
    </row>
    <row r="154" spans="2:11" ht="15" customHeight="1" x14ac:dyDescent="0.3">
      <c r="B154" s="224"/>
      <c r="C154" s="249" t="s">
        <v>296</v>
      </c>
      <c r="D154" s="204"/>
      <c r="E154" s="204"/>
      <c r="F154" s="250" t="s">
        <v>283</v>
      </c>
      <c r="G154" s="204"/>
      <c r="H154" s="249" t="s">
        <v>316</v>
      </c>
      <c r="I154" s="249" t="s">
        <v>279</v>
      </c>
      <c r="J154" s="249">
        <v>50</v>
      </c>
      <c r="K154" s="245"/>
    </row>
    <row r="155" spans="2:11" ht="15" customHeight="1" x14ac:dyDescent="0.3">
      <c r="B155" s="224"/>
      <c r="C155" s="249" t="s">
        <v>304</v>
      </c>
      <c r="D155" s="204"/>
      <c r="E155" s="204"/>
      <c r="F155" s="250" t="s">
        <v>283</v>
      </c>
      <c r="G155" s="204"/>
      <c r="H155" s="249" t="s">
        <v>316</v>
      </c>
      <c r="I155" s="249" t="s">
        <v>279</v>
      </c>
      <c r="J155" s="249">
        <v>50</v>
      </c>
      <c r="K155" s="245"/>
    </row>
    <row r="156" spans="2:11" ht="15" customHeight="1" x14ac:dyDescent="0.3">
      <c r="B156" s="224"/>
      <c r="C156" s="249" t="s">
        <v>302</v>
      </c>
      <c r="D156" s="204"/>
      <c r="E156" s="204"/>
      <c r="F156" s="250" t="s">
        <v>283</v>
      </c>
      <c r="G156" s="204"/>
      <c r="H156" s="249" t="s">
        <v>316</v>
      </c>
      <c r="I156" s="249" t="s">
        <v>279</v>
      </c>
      <c r="J156" s="249">
        <v>50</v>
      </c>
      <c r="K156" s="245"/>
    </row>
    <row r="157" spans="2:11" ht="15" customHeight="1" x14ac:dyDescent="0.3">
      <c r="B157" s="224"/>
      <c r="C157" s="249" t="s">
        <v>42</v>
      </c>
      <c r="D157" s="204"/>
      <c r="E157" s="204"/>
      <c r="F157" s="250" t="s">
        <v>277</v>
      </c>
      <c r="G157" s="204"/>
      <c r="H157" s="249" t="s">
        <v>338</v>
      </c>
      <c r="I157" s="249" t="s">
        <v>279</v>
      </c>
      <c r="J157" s="249" t="s">
        <v>339</v>
      </c>
      <c r="K157" s="245"/>
    </row>
    <row r="158" spans="2:11" ht="15" customHeight="1" x14ac:dyDescent="0.3">
      <c r="B158" s="224"/>
      <c r="C158" s="249" t="s">
        <v>340</v>
      </c>
      <c r="D158" s="204"/>
      <c r="E158" s="204"/>
      <c r="F158" s="250" t="s">
        <v>277</v>
      </c>
      <c r="G158" s="204"/>
      <c r="H158" s="249" t="s">
        <v>341</v>
      </c>
      <c r="I158" s="249" t="s">
        <v>311</v>
      </c>
      <c r="J158" s="249"/>
      <c r="K158" s="245"/>
    </row>
    <row r="159" spans="2:11" ht="15" customHeight="1" x14ac:dyDescent="0.3">
      <c r="B159" s="251"/>
      <c r="C159" s="233"/>
      <c r="D159" s="233"/>
      <c r="E159" s="233"/>
      <c r="F159" s="233"/>
      <c r="G159" s="233"/>
      <c r="H159" s="233"/>
      <c r="I159" s="233"/>
      <c r="J159" s="233"/>
      <c r="K159" s="252"/>
    </row>
    <row r="160" spans="2:11" ht="18.75" customHeight="1" x14ac:dyDescent="0.3">
      <c r="B160" s="201"/>
      <c r="C160" s="204"/>
      <c r="D160" s="204"/>
      <c r="E160" s="204"/>
      <c r="F160" s="223"/>
      <c r="G160" s="204"/>
      <c r="H160" s="204"/>
      <c r="I160" s="204"/>
      <c r="J160" s="204"/>
      <c r="K160" s="201"/>
    </row>
    <row r="161" spans="2:11" ht="18.75" customHeight="1" x14ac:dyDescent="0.3"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</row>
    <row r="162" spans="2:11" ht="7.5" customHeight="1" x14ac:dyDescent="0.3">
      <c r="B162" s="191"/>
      <c r="C162" s="192"/>
      <c r="D162" s="192"/>
      <c r="E162" s="192"/>
      <c r="F162" s="192"/>
      <c r="G162" s="192"/>
      <c r="H162" s="192"/>
      <c r="I162" s="192"/>
      <c r="J162" s="192"/>
      <c r="K162" s="193"/>
    </row>
    <row r="163" spans="2:11" ht="45" customHeight="1" x14ac:dyDescent="0.3">
      <c r="B163" s="194"/>
      <c r="C163" s="282" t="s">
        <v>342</v>
      </c>
      <c r="D163" s="282"/>
      <c r="E163" s="282"/>
      <c r="F163" s="282"/>
      <c r="G163" s="282"/>
      <c r="H163" s="282"/>
      <c r="I163" s="282"/>
      <c r="J163" s="282"/>
      <c r="K163" s="195"/>
    </row>
    <row r="164" spans="2:11" ht="17.25" customHeight="1" x14ac:dyDescent="0.3">
      <c r="B164" s="194"/>
      <c r="C164" s="216" t="s">
        <v>271</v>
      </c>
      <c r="D164" s="216"/>
      <c r="E164" s="216"/>
      <c r="F164" s="216" t="s">
        <v>272</v>
      </c>
      <c r="G164" s="253"/>
      <c r="H164" s="254" t="s">
        <v>60</v>
      </c>
      <c r="I164" s="254" t="s">
        <v>58</v>
      </c>
      <c r="J164" s="216" t="s">
        <v>273</v>
      </c>
      <c r="K164" s="195"/>
    </row>
    <row r="165" spans="2:11" ht="17.25" customHeight="1" x14ac:dyDescent="0.3">
      <c r="B165" s="197"/>
      <c r="C165" s="218" t="s">
        <v>274</v>
      </c>
      <c r="D165" s="218"/>
      <c r="E165" s="218"/>
      <c r="F165" s="219" t="s">
        <v>275</v>
      </c>
      <c r="G165" s="255"/>
      <c r="H165" s="256"/>
      <c r="I165" s="256"/>
      <c r="J165" s="218" t="s">
        <v>276</v>
      </c>
      <c r="K165" s="198"/>
    </row>
    <row r="166" spans="2:11" ht="5.25" customHeight="1" x14ac:dyDescent="0.3">
      <c r="B166" s="224"/>
      <c r="C166" s="221"/>
      <c r="D166" s="221"/>
      <c r="E166" s="221"/>
      <c r="F166" s="221"/>
      <c r="G166" s="222"/>
      <c r="H166" s="221"/>
      <c r="I166" s="221"/>
      <c r="J166" s="221"/>
      <c r="K166" s="245"/>
    </row>
    <row r="167" spans="2:11" ht="15" customHeight="1" x14ac:dyDescent="0.3">
      <c r="B167" s="224"/>
      <c r="C167" s="204" t="s">
        <v>280</v>
      </c>
      <c r="D167" s="204"/>
      <c r="E167" s="204"/>
      <c r="F167" s="223" t="s">
        <v>277</v>
      </c>
      <c r="G167" s="204"/>
      <c r="H167" s="204" t="s">
        <v>316</v>
      </c>
      <c r="I167" s="204" t="s">
        <v>279</v>
      </c>
      <c r="J167" s="204">
        <v>120</v>
      </c>
      <c r="K167" s="245"/>
    </row>
    <row r="168" spans="2:11" ht="15" customHeight="1" x14ac:dyDescent="0.3">
      <c r="B168" s="224"/>
      <c r="C168" s="204" t="s">
        <v>325</v>
      </c>
      <c r="D168" s="204"/>
      <c r="E168" s="204"/>
      <c r="F168" s="223" t="s">
        <v>277</v>
      </c>
      <c r="G168" s="204"/>
      <c r="H168" s="204" t="s">
        <v>326</v>
      </c>
      <c r="I168" s="204" t="s">
        <v>279</v>
      </c>
      <c r="J168" s="204" t="s">
        <v>327</v>
      </c>
      <c r="K168" s="245"/>
    </row>
    <row r="169" spans="2:11" ht="15" customHeight="1" x14ac:dyDescent="0.3">
      <c r="B169" s="224"/>
      <c r="C169" s="204" t="s">
        <v>226</v>
      </c>
      <c r="D169" s="204"/>
      <c r="E169" s="204"/>
      <c r="F169" s="223" t="s">
        <v>277</v>
      </c>
      <c r="G169" s="204"/>
      <c r="H169" s="204" t="s">
        <v>343</v>
      </c>
      <c r="I169" s="204" t="s">
        <v>279</v>
      </c>
      <c r="J169" s="204" t="s">
        <v>327</v>
      </c>
      <c r="K169" s="245"/>
    </row>
    <row r="170" spans="2:11" ht="15" customHeight="1" x14ac:dyDescent="0.3">
      <c r="B170" s="224"/>
      <c r="C170" s="204" t="s">
        <v>282</v>
      </c>
      <c r="D170" s="204"/>
      <c r="E170" s="204"/>
      <c r="F170" s="223" t="s">
        <v>283</v>
      </c>
      <c r="G170" s="204"/>
      <c r="H170" s="204" t="s">
        <v>343</v>
      </c>
      <c r="I170" s="204" t="s">
        <v>279</v>
      </c>
      <c r="J170" s="204">
        <v>50</v>
      </c>
      <c r="K170" s="245"/>
    </row>
    <row r="171" spans="2:11" ht="15" customHeight="1" x14ac:dyDescent="0.3">
      <c r="B171" s="224"/>
      <c r="C171" s="204" t="s">
        <v>285</v>
      </c>
      <c r="D171" s="204"/>
      <c r="E171" s="204"/>
      <c r="F171" s="223" t="s">
        <v>277</v>
      </c>
      <c r="G171" s="204"/>
      <c r="H171" s="204" t="s">
        <v>343</v>
      </c>
      <c r="I171" s="204" t="s">
        <v>287</v>
      </c>
      <c r="J171" s="204"/>
      <c r="K171" s="245"/>
    </row>
    <row r="172" spans="2:11" ht="15" customHeight="1" x14ac:dyDescent="0.3">
      <c r="B172" s="224"/>
      <c r="C172" s="204" t="s">
        <v>296</v>
      </c>
      <c r="D172" s="204"/>
      <c r="E172" s="204"/>
      <c r="F172" s="223" t="s">
        <v>283</v>
      </c>
      <c r="G172" s="204"/>
      <c r="H172" s="204" t="s">
        <v>343</v>
      </c>
      <c r="I172" s="204" t="s">
        <v>279</v>
      </c>
      <c r="J172" s="204">
        <v>50</v>
      </c>
      <c r="K172" s="245"/>
    </row>
    <row r="173" spans="2:11" ht="15" customHeight="1" x14ac:dyDescent="0.3">
      <c r="B173" s="224"/>
      <c r="C173" s="204" t="s">
        <v>304</v>
      </c>
      <c r="D173" s="204"/>
      <c r="E173" s="204"/>
      <c r="F173" s="223" t="s">
        <v>283</v>
      </c>
      <c r="G173" s="204"/>
      <c r="H173" s="204" t="s">
        <v>343</v>
      </c>
      <c r="I173" s="204" t="s">
        <v>279</v>
      </c>
      <c r="J173" s="204">
        <v>50</v>
      </c>
      <c r="K173" s="245"/>
    </row>
    <row r="174" spans="2:11" ht="15" customHeight="1" x14ac:dyDescent="0.3">
      <c r="B174" s="224"/>
      <c r="C174" s="204" t="s">
        <v>302</v>
      </c>
      <c r="D174" s="204"/>
      <c r="E174" s="204"/>
      <c r="F174" s="223" t="s">
        <v>283</v>
      </c>
      <c r="G174" s="204"/>
      <c r="H174" s="204" t="s">
        <v>343</v>
      </c>
      <c r="I174" s="204" t="s">
        <v>279</v>
      </c>
      <c r="J174" s="204">
        <v>50</v>
      </c>
      <c r="K174" s="245"/>
    </row>
    <row r="175" spans="2:11" ht="15" customHeight="1" x14ac:dyDescent="0.3">
      <c r="B175" s="224"/>
      <c r="C175" s="204" t="s">
        <v>57</v>
      </c>
      <c r="D175" s="204"/>
      <c r="E175" s="204"/>
      <c r="F175" s="223" t="s">
        <v>277</v>
      </c>
      <c r="G175" s="204"/>
      <c r="H175" s="204" t="s">
        <v>344</v>
      </c>
      <c r="I175" s="204" t="s">
        <v>345</v>
      </c>
      <c r="J175" s="204"/>
      <c r="K175" s="245"/>
    </row>
    <row r="176" spans="2:11" ht="15" customHeight="1" x14ac:dyDescent="0.3">
      <c r="B176" s="224"/>
      <c r="C176" s="204" t="s">
        <v>58</v>
      </c>
      <c r="D176" s="204"/>
      <c r="E176" s="204"/>
      <c r="F176" s="223" t="s">
        <v>277</v>
      </c>
      <c r="G176" s="204"/>
      <c r="H176" s="204" t="s">
        <v>346</v>
      </c>
      <c r="I176" s="204" t="s">
        <v>347</v>
      </c>
      <c r="J176" s="204">
        <v>1</v>
      </c>
      <c r="K176" s="245"/>
    </row>
    <row r="177" spans="2:11" ht="15" customHeight="1" x14ac:dyDescent="0.3">
      <c r="B177" s="224"/>
      <c r="C177" s="204" t="s">
        <v>59</v>
      </c>
      <c r="D177" s="204"/>
      <c r="E177" s="204"/>
      <c r="F177" s="223" t="s">
        <v>277</v>
      </c>
      <c r="G177" s="204"/>
      <c r="H177" s="204" t="s">
        <v>348</v>
      </c>
      <c r="I177" s="204" t="s">
        <v>279</v>
      </c>
      <c r="J177" s="204">
        <v>20</v>
      </c>
      <c r="K177" s="245"/>
    </row>
    <row r="178" spans="2:11" ht="15" customHeight="1" x14ac:dyDescent="0.3">
      <c r="B178" s="224"/>
      <c r="C178" s="204" t="s">
        <v>60</v>
      </c>
      <c r="D178" s="204"/>
      <c r="E178" s="204"/>
      <c r="F178" s="223" t="s">
        <v>277</v>
      </c>
      <c r="G178" s="204"/>
      <c r="H178" s="204" t="s">
        <v>349</v>
      </c>
      <c r="I178" s="204" t="s">
        <v>279</v>
      </c>
      <c r="J178" s="204">
        <v>255</v>
      </c>
      <c r="K178" s="245"/>
    </row>
    <row r="179" spans="2:11" ht="15" customHeight="1" x14ac:dyDescent="0.3">
      <c r="B179" s="224"/>
      <c r="C179" s="204" t="s">
        <v>61</v>
      </c>
      <c r="D179" s="204"/>
      <c r="E179" s="204"/>
      <c r="F179" s="223" t="s">
        <v>277</v>
      </c>
      <c r="G179" s="204"/>
      <c r="H179" s="204" t="s">
        <v>242</v>
      </c>
      <c r="I179" s="204" t="s">
        <v>279</v>
      </c>
      <c r="J179" s="204">
        <v>10</v>
      </c>
      <c r="K179" s="245"/>
    </row>
    <row r="180" spans="2:11" ht="15" customHeight="1" x14ac:dyDescent="0.3">
      <c r="B180" s="224"/>
      <c r="C180" s="204" t="s">
        <v>62</v>
      </c>
      <c r="D180" s="204"/>
      <c r="E180" s="204"/>
      <c r="F180" s="223" t="s">
        <v>277</v>
      </c>
      <c r="G180" s="204"/>
      <c r="H180" s="204" t="s">
        <v>350</v>
      </c>
      <c r="I180" s="204" t="s">
        <v>311</v>
      </c>
      <c r="J180" s="204"/>
      <c r="K180" s="245"/>
    </row>
    <row r="181" spans="2:11" ht="15" customHeight="1" x14ac:dyDescent="0.3">
      <c r="B181" s="224"/>
      <c r="C181" s="204" t="s">
        <v>351</v>
      </c>
      <c r="D181" s="204"/>
      <c r="E181" s="204"/>
      <c r="F181" s="223" t="s">
        <v>277</v>
      </c>
      <c r="G181" s="204"/>
      <c r="H181" s="204" t="s">
        <v>352</v>
      </c>
      <c r="I181" s="204" t="s">
        <v>311</v>
      </c>
      <c r="J181" s="204"/>
      <c r="K181" s="245"/>
    </row>
    <row r="182" spans="2:11" ht="15" customHeight="1" x14ac:dyDescent="0.3">
      <c r="B182" s="224"/>
      <c r="C182" s="204" t="s">
        <v>340</v>
      </c>
      <c r="D182" s="204"/>
      <c r="E182" s="204"/>
      <c r="F182" s="223" t="s">
        <v>277</v>
      </c>
      <c r="G182" s="204"/>
      <c r="H182" s="204" t="s">
        <v>353</v>
      </c>
      <c r="I182" s="204" t="s">
        <v>311</v>
      </c>
      <c r="J182" s="204"/>
      <c r="K182" s="245"/>
    </row>
    <row r="183" spans="2:11" ht="15" customHeight="1" x14ac:dyDescent="0.3">
      <c r="B183" s="224"/>
      <c r="C183" s="204" t="s">
        <v>64</v>
      </c>
      <c r="D183" s="204"/>
      <c r="E183" s="204"/>
      <c r="F183" s="223" t="s">
        <v>283</v>
      </c>
      <c r="G183" s="204"/>
      <c r="H183" s="204" t="s">
        <v>354</v>
      </c>
      <c r="I183" s="204" t="s">
        <v>279</v>
      </c>
      <c r="J183" s="204">
        <v>50</v>
      </c>
      <c r="K183" s="245"/>
    </row>
    <row r="184" spans="2:11" ht="15" customHeight="1" x14ac:dyDescent="0.3">
      <c r="B184" s="224"/>
      <c r="C184" s="204" t="s">
        <v>355</v>
      </c>
      <c r="D184" s="204"/>
      <c r="E184" s="204"/>
      <c r="F184" s="223" t="s">
        <v>283</v>
      </c>
      <c r="G184" s="204"/>
      <c r="H184" s="204" t="s">
        <v>356</v>
      </c>
      <c r="I184" s="204" t="s">
        <v>357</v>
      </c>
      <c r="J184" s="204"/>
      <c r="K184" s="245"/>
    </row>
    <row r="185" spans="2:11" ht="15" customHeight="1" x14ac:dyDescent="0.3">
      <c r="B185" s="224"/>
      <c r="C185" s="204" t="s">
        <v>358</v>
      </c>
      <c r="D185" s="204"/>
      <c r="E185" s="204"/>
      <c r="F185" s="223" t="s">
        <v>283</v>
      </c>
      <c r="G185" s="204"/>
      <c r="H185" s="204" t="s">
        <v>359</v>
      </c>
      <c r="I185" s="204" t="s">
        <v>357</v>
      </c>
      <c r="J185" s="204"/>
      <c r="K185" s="245"/>
    </row>
    <row r="186" spans="2:11" ht="15" customHeight="1" x14ac:dyDescent="0.3">
      <c r="B186" s="224"/>
      <c r="C186" s="204" t="s">
        <v>360</v>
      </c>
      <c r="D186" s="204"/>
      <c r="E186" s="204"/>
      <c r="F186" s="223" t="s">
        <v>283</v>
      </c>
      <c r="G186" s="204"/>
      <c r="H186" s="204" t="s">
        <v>361</v>
      </c>
      <c r="I186" s="204" t="s">
        <v>357</v>
      </c>
      <c r="J186" s="204"/>
      <c r="K186" s="245"/>
    </row>
    <row r="187" spans="2:11" ht="15" customHeight="1" x14ac:dyDescent="0.3">
      <c r="B187" s="224"/>
      <c r="C187" s="257" t="s">
        <v>362</v>
      </c>
      <c r="D187" s="204"/>
      <c r="E187" s="204"/>
      <c r="F187" s="223" t="s">
        <v>283</v>
      </c>
      <c r="G187" s="204"/>
      <c r="H187" s="204" t="s">
        <v>363</v>
      </c>
      <c r="I187" s="204" t="s">
        <v>364</v>
      </c>
      <c r="J187" s="258" t="s">
        <v>365</v>
      </c>
      <c r="K187" s="245"/>
    </row>
    <row r="188" spans="2:11" ht="15" customHeight="1" x14ac:dyDescent="0.3">
      <c r="B188" s="224"/>
      <c r="C188" s="209" t="s">
        <v>32</v>
      </c>
      <c r="D188" s="204"/>
      <c r="E188" s="204"/>
      <c r="F188" s="223" t="s">
        <v>277</v>
      </c>
      <c r="G188" s="204"/>
      <c r="H188" s="201" t="s">
        <v>366</v>
      </c>
      <c r="I188" s="204" t="s">
        <v>367</v>
      </c>
      <c r="J188" s="204"/>
      <c r="K188" s="245"/>
    </row>
    <row r="189" spans="2:11" ht="15" customHeight="1" x14ac:dyDescent="0.3">
      <c r="B189" s="224"/>
      <c r="C189" s="209" t="s">
        <v>368</v>
      </c>
      <c r="D189" s="204"/>
      <c r="E189" s="204"/>
      <c r="F189" s="223" t="s">
        <v>277</v>
      </c>
      <c r="G189" s="204"/>
      <c r="H189" s="204" t="s">
        <v>369</v>
      </c>
      <c r="I189" s="204" t="s">
        <v>311</v>
      </c>
      <c r="J189" s="204"/>
      <c r="K189" s="245"/>
    </row>
    <row r="190" spans="2:11" ht="15" customHeight="1" x14ac:dyDescent="0.3">
      <c r="B190" s="224"/>
      <c r="C190" s="209" t="s">
        <v>370</v>
      </c>
      <c r="D190" s="204"/>
      <c r="E190" s="204"/>
      <c r="F190" s="223" t="s">
        <v>277</v>
      </c>
      <c r="G190" s="204"/>
      <c r="H190" s="204" t="s">
        <v>371</v>
      </c>
      <c r="I190" s="204" t="s">
        <v>311</v>
      </c>
      <c r="J190" s="204"/>
      <c r="K190" s="245"/>
    </row>
    <row r="191" spans="2:11" ht="15" customHeight="1" x14ac:dyDescent="0.3">
      <c r="B191" s="224"/>
      <c r="C191" s="209" t="s">
        <v>372</v>
      </c>
      <c r="D191" s="204"/>
      <c r="E191" s="204"/>
      <c r="F191" s="223" t="s">
        <v>283</v>
      </c>
      <c r="G191" s="204"/>
      <c r="H191" s="204" t="s">
        <v>373</v>
      </c>
      <c r="I191" s="204" t="s">
        <v>311</v>
      </c>
      <c r="J191" s="204"/>
      <c r="K191" s="245"/>
    </row>
    <row r="192" spans="2:11" ht="15" customHeight="1" x14ac:dyDescent="0.3">
      <c r="B192" s="251"/>
      <c r="C192" s="259"/>
      <c r="D192" s="233"/>
      <c r="E192" s="233"/>
      <c r="F192" s="233"/>
      <c r="G192" s="233"/>
      <c r="H192" s="233"/>
      <c r="I192" s="233"/>
      <c r="J192" s="233"/>
      <c r="K192" s="252"/>
    </row>
    <row r="193" spans="2:11" ht="18.75" customHeight="1" x14ac:dyDescent="0.3">
      <c r="B193" s="201"/>
      <c r="C193" s="204"/>
      <c r="D193" s="204"/>
      <c r="E193" s="204"/>
      <c r="F193" s="223"/>
      <c r="G193" s="204"/>
      <c r="H193" s="204"/>
      <c r="I193" s="204"/>
      <c r="J193" s="204"/>
      <c r="K193" s="201"/>
    </row>
    <row r="194" spans="2:11" ht="18.75" customHeight="1" x14ac:dyDescent="0.3">
      <c r="B194" s="201"/>
      <c r="C194" s="204"/>
      <c r="D194" s="204"/>
      <c r="E194" s="204"/>
      <c r="F194" s="223"/>
      <c r="G194" s="204"/>
      <c r="H194" s="204"/>
      <c r="I194" s="204"/>
      <c r="J194" s="204"/>
      <c r="K194" s="201"/>
    </row>
    <row r="195" spans="2:11" ht="18.75" customHeight="1" x14ac:dyDescent="0.3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</row>
    <row r="196" spans="2:11" x14ac:dyDescent="0.3">
      <c r="B196" s="191"/>
      <c r="C196" s="192"/>
      <c r="D196" s="192"/>
      <c r="E196" s="192"/>
      <c r="F196" s="192"/>
      <c r="G196" s="192"/>
      <c r="H196" s="192"/>
      <c r="I196" s="192"/>
      <c r="J196" s="192"/>
      <c r="K196" s="193"/>
    </row>
    <row r="197" spans="2:11" ht="21" x14ac:dyDescent="0.3">
      <c r="B197" s="194"/>
      <c r="C197" s="282" t="s">
        <v>374</v>
      </c>
      <c r="D197" s="282"/>
      <c r="E197" s="282"/>
      <c r="F197" s="282"/>
      <c r="G197" s="282"/>
      <c r="H197" s="282"/>
      <c r="I197" s="282"/>
      <c r="J197" s="282"/>
      <c r="K197" s="195"/>
    </row>
    <row r="198" spans="2:11" ht="25.5" customHeight="1" x14ac:dyDescent="0.3">
      <c r="B198" s="194"/>
      <c r="C198" s="260" t="s">
        <v>375</v>
      </c>
      <c r="D198" s="260"/>
      <c r="E198" s="260"/>
      <c r="F198" s="260" t="s">
        <v>376</v>
      </c>
      <c r="G198" s="261"/>
      <c r="H198" s="283" t="s">
        <v>377</v>
      </c>
      <c r="I198" s="283"/>
      <c r="J198" s="283"/>
      <c r="K198" s="195"/>
    </row>
    <row r="199" spans="2:11" ht="5.25" customHeight="1" x14ac:dyDescent="0.3">
      <c r="B199" s="224"/>
      <c r="C199" s="221"/>
      <c r="D199" s="221"/>
      <c r="E199" s="221"/>
      <c r="F199" s="221"/>
      <c r="G199" s="204"/>
      <c r="H199" s="221"/>
      <c r="I199" s="221"/>
      <c r="J199" s="221"/>
      <c r="K199" s="245"/>
    </row>
    <row r="200" spans="2:11" ht="15" customHeight="1" x14ac:dyDescent="0.3">
      <c r="B200" s="224"/>
      <c r="C200" s="204" t="s">
        <v>367</v>
      </c>
      <c r="D200" s="204"/>
      <c r="E200" s="204"/>
      <c r="F200" s="223" t="s">
        <v>33</v>
      </c>
      <c r="G200" s="204"/>
      <c r="H200" s="281" t="s">
        <v>378</v>
      </c>
      <c r="I200" s="281"/>
      <c r="J200" s="281"/>
      <c r="K200" s="245"/>
    </row>
    <row r="201" spans="2:11" ht="15" customHeight="1" x14ac:dyDescent="0.3">
      <c r="B201" s="224"/>
      <c r="C201" s="230"/>
      <c r="D201" s="204"/>
      <c r="E201" s="204"/>
      <c r="F201" s="223" t="s">
        <v>34</v>
      </c>
      <c r="G201" s="204"/>
      <c r="H201" s="281" t="s">
        <v>379</v>
      </c>
      <c r="I201" s="281"/>
      <c r="J201" s="281"/>
      <c r="K201" s="245"/>
    </row>
    <row r="202" spans="2:11" ht="15" customHeight="1" x14ac:dyDescent="0.3">
      <c r="B202" s="224"/>
      <c r="C202" s="230"/>
      <c r="D202" s="204"/>
      <c r="E202" s="204"/>
      <c r="F202" s="223" t="s">
        <v>37</v>
      </c>
      <c r="G202" s="204"/>
      <c r="H202" s="281" t="s">
        <v>380</v>
      </c>
      <c r="I202" s="281"/>
      <c r="J202" s="281"/>
      <c r="K202" s="245"/>
    </row>
    <row r="203" spans="2:11" ht="15" customHeight="1" x14ac:dyDescent="0.3">
      <c r="B203" s="224"/>
      <c r="C203" s="204"/>
      <c r="D203" s="204"/>
      <c r="E203" s="204"/>
      <c r="F203" s="223" t="s">
        <v>35</v>
      </c>
      <c r="G203" s="204"/>
      <c r="H203" s="281" t="s">
        <v>381</v>
      </c>
      <c r="I203" s="281"/>
      <c r="J203" s="281"/>
      <c r="K203" s="245"/>
    </row>
    <row r="204" spans="2:11" ht="15" customHeight="1" x14ac:dyDescent="0.3">
      <c r="B204" s="224"/>
      <c r="C204" s="204"/>
      <c r="D204" s="204"/>
      <c r="E204" s="204"/>
      <c r="F204" s="223" t="s">
        <v>36</v>
      </c>
      <c r="G204" s="204"/>
      <c r="H204" s="281" t="s">
        <v>382</v>
      </c>
      <c r="I204" s="281"/>
      <c r="J204" s="281"/>
      <c r="K204" s="245"/>
    </row>
    <row r="205" spans="2:11" ht="15" customHeight="1" x14ac:dyDescent="0.3">
      <c r="B205" s="224"/>
      <c r="C205" s="204"/>
      <c r="D205" s="204"/>
      <c r="E205" s="204"/>
      <c r="F205" s="223"/>
      <c r="G205" s="204"/>
      <c r="H205" s="204"/>
      <c r="I205" s="204"/>
      <c r="J205" s="204"/>
      <c r="K205" s="245"/>
    </row>
    <row r="206" spans="2:11" ht="15" customHeight="1" x14ac:dyDescent="0.3">
      <c r="B206" s="224"/>
      <c r="C206" s="204" t="s">
        <v>323</v>
      </c>
      <c r="D206" s="204"/>
      <c r="E206" s="204"/>
      <c r="F206" s="223" t="s">
        <v>216</v>
      </c>
      <c r="G206" s="204"/>
      <c r="H206" s="281" t="s">
        <v>383</v>
      </c>
      <c r="I206" s="281"/>
      <c r="J206" s="281"/>
      <c r="K206" s="245"/>
    </row>
    <row r="207" spans="2:11" ht="15" customHeight="1" x14ac:dyDescent="0.3">
      <c r="B207" s="224"/>
      <c r="C207" s="230"/>
      <c r="D207" s="204"/>
      <c r="E207" s="204"/>
      <c r="F207" s="223" t="s">
        <v>220</v>
      </c>
      <c r="G207" s="204"/>
      <c r="H207" s="281" t="s">
        <v>221</v>
      </c>
      <c r="I207" s="281"/>
      <c r="J207" s="281"/>
      <c r="K207" s="245"/>
    </row>
    <row r="208" spans="2:11" ht="15" customHeight="1" x14ac:dyDescent="0.3">
      <c r="B208" s="224"/>
      <c r="C208" s="204"/>
      <c r="D208" s="204"/>
      <c r="E208" s="204"/>
      <c r="F208" s="223" t="s">
        <v>218</v>
      </c>
      <c r="G208" s="204"/>
      <c r="H208" s="281" t="s">
        <v>384</v>
      </c>
      <c r="I208" s="281"/>
      <c r="J208" s="281"/>
      <c r="K208" s="245"/>
    </row>
    <row r="209" spans="2:11" ht="15" customHeight="1" x14ac:dyDescent="0.3">
      <c r="B209" s="262"/>
      <c r="C209" s="230"/>
      <c r="D209" s="230"/>
      <c r="E209" s="230"/>
      <c r="F209" s="223" t="s">
        <v>222</v>
      </c>
      <c r="G209" s="209"/>
      <c r="H209" s="280" t="s">
        <v>223</v>
      </c>
      <c r="I209" s="280"/>
      <c r="J209" s="280"/>
      <c r="K209" s="263"/>
    </row>
    <row r="210" spans="2:11" ht="15" customHeight="1" x14ac:dyDescent="0.3">
      <c r="B210" s="262"/>
      <c r="C210" s="230"/>
      <c r="D210" s="230"/>
      <c r="E210" s="230"/>
      <c r="F210" s="223" t="s">
        <v>224</v>
      </c>
      <c r="G210" s="209"/>
      <c r="H210" s="280" t="s">
        <v>385</v>
      </c>
      <c r="I210" s="280"/>
      <c r="J210" s="280"/>
      <c r="K210" s="263"/>
    </row>
    <row r="211" spans="2:11" ht="15" customHeight="1" x14ac:dyDescent="0.3">
      <c r="B211" s="262"/>
      <c r="C211" s="230"/>
      <c r="D211" s="230"/>
      <c r="E211" s="230"/>
      <c r="F211" s="264"/>
      <c r="G211" s="209"/>
      <c r="H211" s="265"/>
      <c r="I211" s="265"/>
      <c r="J211" s="265"/>
      <c r="K211" s="263"/>
    </row>
    <row r="212" spans="2:11" ht="15" customHeight="1" x14ac:dyDescent="0.3">
      <c r="B212" s="262"/>
      <c r="C212" s="204" t="s">
        <v>347</v>
      </c>
      <c r="D212" s="230"/>
      <c r="E212" s="230"/>
      <c r="F212" s="223">
        <v>1</v>
      </c>
      <c r="G212" s="209"/>
      <c r="H212" s="280" t="s">
        <v>386</v>
      </c>
      <c r="I212" s="280"/>
      <c r="J212" s="280"/>
      <c r="K212" s="263"/>
    </row>
    <row r="213" spans="2:11" ht="15" customHeight="1" x14ac:dyDescent="0.3">
      <c r="B213" s="262"/>
      <c r="C213" s="230"/>
      <c r="D213" s="230"/>
      <c r="E213" s="230"/>
      <c r="F213" s="223">
        <v>2</v>
      </c>
      <c r="G213" s="209"/>
      <c r="H213" s="280" t="s">
        <v>387</v>
      </c>
      <c r="I213" s="280"/>
      <c r="J213" s="280"/>
      <c r="K213" s="263"/>
    </row>
    <row r="214" spans="2:11" ht="15" customHeight="1" x14ac:dyDescent="0.3">
      <c r="B214" s="262"/>
      <c r="C214" s="230"/>
      <c r="D214" s="230"/>
      <c r="E214" s="230"/>
      <c r="F214" s="223">
        <v>3</v>
      </c>
      <c r="G214" s="209"/>
      <c r="H214" s="280" t="s">
        <v>388</v>
      </c>
      <c r="I214" s="280"/>
      <c r="J214" s="280"/>
      <c r="K214" s="263"/>
    </row>
    <row r="215" spans="2:11" ht="15" customHeight="1" x14ac:dyDescent="0.3">
      <c r="B215" s="262"/>
      <c r="C215" s="230"/>
      <c r="D215" s="230"/>
      <c r="E215" s="230"/>
      <c r="F215" s="223">
        <v>4</v>
      </c>
      <c r="G215" s="209"/>
      <c r="H215" s="280" t="s">
        <v>389</v>
      </c>
      <c r="I215" s="280"/>
      <c r="J215" s="280"/>
      <c r="K215" s="263"/>
    </row>
    <row r="216" spans="2:11" ht="12.75" customHeight="1" x14ac:dyDescent="0.3">
      <c r="B216" s="266"/>
      <c r="C216" s="267"/>
      <c r="D216" s="267"/>
      <c r="E216" s="267"/>
      <c r="F216" s="267"/>
      <c r="G216" s="267"/>
      <c r="H216" s="267"/>
      <c r="I216" s="267"/>
      <c r="J216" s="267"/>
      <c r="K216" s="268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D2 - Oprava věžičky</vt:lpstr>
      <vt:lpstr>Pokyny pro vyplnění</vt:lpstr>
      <vt:lpstr>'D2 - Oprava věžičky'!Názvy_tisku</vt:lpstr>
      <vt:lpstr>'D2 - Oprava věžičky'!Oblast_tisku</vt:lpstr>
      <vt:lpstr>'Pokyny pro vyplnění'!Oblast_tisku</vt:lpstr>
    </vt:vector>
  </TitlesOfParts>
  <Company>Česká rafinérská,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Gál Ladislav (UNP-CRC)</dc:creator>
  <cp:lastModifiedBy>Gál Ladislav (UNP-CRC)</cp:lastModifiedBy>
  <dcterms:created xsi:type="dcterms:W3CDTF">2017-06-24T22:23:44Z</dcterms:created>
  <dcterms:modified xsi:type="dcterms:W3CDTF">2017-06-24T22:46:42Z</dcterms:modified>
</cp:coreProperties>
</file>