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10" windowWidth="24615" windowHeight="13740"/>
  </bookViews>
  <sheets>
    <sheet name="Rekapitulace stavby" sheetId="1" r:id="rId1"/>
    <sheet name="A - Podlaha kostela" sheetId="2" r:id="rId2"/>
    <sheet name="B - Úprava povrchů vnitřních" sheetId="3" r:id="rId3"/>
    <sheet name="C - Úprava povrchů vnějších" sheetId="4" r:id="rId4"/>
    <sheet name="D1 - Střecha + krov" sheetId="5" r:id="rId5"/>
    <sheet name="D2 - Oprava věžičky" sheetId="6" r:id="rId6"/>
    <sheet name="E - Vedlejší rozpočtové n..." sheetId="7" r:id="rId7"/>
    <sheet name="Pokyny pro vyplnění" sheetId="8" r:id="rId8"/>
  </sheets>
  <definedNames>
    <definedName name="_xlnm._FilterDatabase" localSheetId="1" hidden="1">'A - Podlaha kostela'!$C$81:$K$81</definedName>
    <definedName name="_xlnm._FilterDatabase" localSheetId="2" hidden="1">'B - Úprava povrchů vnitřních'!$C$84:$K$84</definedName>
    <definedName name="_xlnm._FilterDatabase" localSheetId="3" hidden="1">'C - Úprava povrchů vnějších'!$C$84:$K$84</definedName>
    <definedName name="_xlnm._FilterDatabase" localSheetId="4" hidden="1">'D1 - Střecha + krov'!$C$86:$K$86</definedName>
    <definedName name="_xlnm._FilterDatabase" localSheetId="5" hidden="1">'D2 - Oprava věžičky'!$C$85:$K$85</definedName>
    <definedName name="_xlnm._FilterDatabase" localSheetId="6" hidden="1">'E - Vedlejší rozpočtové n...'!$C$77:$K$77</definedName>
    <definedName name="_xlnm.Print_Titles" localSheetId="1">'A - Podlaha kostela'!$81:$81</definedName>
    <definedName name="_xlnm.Print_Titles" localSheetId="2">'B - Úprava povrchů vnitřních'!$84:$84</definedName>
    <definedName name="_xlnm.Print_Titles" localSheetId="3">'C - Úprava povrchů vnějších'!$84:$84</definedName>
    <definedName name="_xlnm.Print_Titles" localSheetId="4">'D1 - Střecha + krov'!$86:$86</definedName>
    <definedName name="_xlnm.Print_Titles" localSheetId="5">'D2 - Oprava věžičky'!$85:$85</definedName>
    <definedName name="_xlnm.Print_Titles" localSheetId="6">'E - Vedlejší rozpočtové n...'!$77:$77</definedName>
    <definedName name="_xlnm.Print_Titles" localSheetId="0">'Rekapitulace stavby'!$49:$49</definedName>
    <definedName name="_xlnm.Print_Area" localSheetId="1">'A - Podlaha kostela'!$C$4:$J$36,'A - Podlaha kostela'!$C$42:$J$63,'A - Podlaha kostela'!$C$69:$K$117</definedName>
    <definedName name="_xlnm.Print_Area" localSheetId="2">'B - Úprava povrchů vnitřních'!$C$4:$J$36,'B - Úprava povrchů vnitřních'!$C$42:$J$66,'B - Úprava povrchů vnitřních'!$C$72:$K$263</definedName>
    <definedName name="_xlnm.Print_Area" localSheetId="3">'C - Úprava povrchů vnějších'!$C$4:$J$36,'C - Úprava povrchů vnějších'!$C$42:$J$66,'C - Úprava povrchů vnějších'!$C$72:$K$216</definedName>
    <definedName name="_xlnm.Print_Area" localSheetId="4">'D1 - Střecha + krov'!$C$4:$J$36,'D1 - Střecha + krov'!$C$42:$J$68,'D1 - Střecha + krov'!$C$74:$K$294</definedName>
    <definedName name="_xlnm.Print_Area" localSheetId="5">'D2 - Oprava věžičky'!$C$4:$J$36,'D2 - Oprava věžičky'!$C$42:$J$67,'D2 - Oprava věžičky'!$C$73:$K$145</definedName>
    <definedName name="_xlnm.Print_Area" localSheetId="6">'E - Vedlejší rozpočtové n...'!$C$4:$J$36,'E - Vedlejší rozpočtové n...'!$C$42:$J$59,'E - Vedlejší rozpočtové n...'!$C$65:$K$89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</definedNames>
  <calcPr calcId="145621"/>
</workbook>
</file>

<file path=xl/calcChain.xml><?xml version="1.0" encoding="utf-8"?>
<calcChain xmlns="http://schemas.openxmlformats.org/spreadsheetml/2006/main">
  <c r="AY57" i="1" l="1"/>
  <c r="AX57" i="1"/>
  <c r="BI89" i="7"/>
  <c r="BH89" i="7"/>
  <c r="BG89" i="7"/>
  <c r="BF89" i="7"/>
  <c r="BE89" i="7"/>
  <c r="T89" i="7"/>
  <c r="R89" i="7"/>
  <c r="P89" i="7"/>
  <c r="BK89" i="7"/>
  <c r="J89" i="7"/>
  <c r="BI88" i="7"/>
  <c r="BH88" i="7"/>
  <c r="BG88" i="7"/>
  <c r="BF88" i="7"/>
  <c r="T88" i="7"/>
  <c r="R88" i="7"/>
  <c r="P88" i="7"/>
  <c r="BK88" i="7"/>
  <c r="J88" i="7"/>
  <c r="BE88" i="7" s="1"/>
  <c r="BI87" i="7"/>
  <c r="BH87" i="7"/>
  <c r="BG87" i="7"/>
  <c r="BF87" i="7"/>
  <c r="BE87" i="7"/>
  <c r="T87" i="7"/>
  <c r="R87" i="7"/>
  <c r="P87" i="7"/>
  <c r="BK87" i="7"/>
  <c r="J87" i="7"/>
  <c r="BI86" i="7"/>
  <c r="BH86" i="7"/>
  <c r="BG86" i="7"/>
  <c r="BF86" i="7"/>
  <c r="T86" i="7"/>
  <c r="R86" i="7"/>
  <c r="P86" i="7"/>
  <c r="BK86" i="7"/>
  <c r="J86" i="7"/>
  <c r="BE86" i="7" s="1"/>
  <c r="BI85" i="7"/>
  <c r="BH85" i="7"/>
  <c r="BG85" i="7"/>
  <c r="BF85" i="7"/>
  <c r="BE85" i="7"/>
  <c r="T85" i="7"/>
  <c r="R85" i="7"/>
  <c r="P85" i="7"/>
  <c r="BK85" i="7"/>
  <c r="J85" i="7"/>
  <c r="BI84" i="7"/>
  <c r="BH84" i="7"/>
  <c r="BG84" i="7"/>
  <c r="BF84" i="7"/>
  <c r="T84" i="7"/>
  <c r="R84" i="7"/>
  <c r="P84" i="7"/>
  <c r="BK84" i="7"/>
  <c r="J84" i="7"/>
  <c r="BE84" i="7" s="1"/>
  <c r="BI83" i="7"/>
  <c r="BH83" i="7"/>
  <c r="BG83" i="7"/>
  <c r="BF83" i="7"/>
  <c r="BE83" i="7"/>
  <c r="T83" i="7"/>
  <c r="R83" i="7"/>
  <c r="P83" i="7"/>
  <c r="P81" i="7" s="1"/>
  <c r="BK83" i="7"/>
  <c r="J83" i="7"/>
  <c r="BI82" i="7"/>
  <c r="BH82" i="7"/>
  <c r="BG82" i="7"/>
  <c r="BF82" i="7"/>
  <c r="T82" i="7"/>
  <c r="T81" i="7" s="1"/>
  <c r="R82" i="7"/>
  <c r="R81" i="7" s="1"/>
  <c r="P82" i="7"/>
  <c r="BK82" i="7"/>
  <c r="BK81" i="7" s="1"/>
  <c r="J81" i="7" s="1"/>
  <c r="J58" i="7" s="1"/>
  <c r="J82" i="7"/>
  <c r="BE82" i="7" s="1"/>
  <c r="BI80" i="7"/>
  <c r="F34" i="7" s="1"/>
  <c r="BD57" i="1" s="1"/>
  <c r="BH80" i="7"/>
  <c r="F33" i="7" s="1"/>
  <c r="BC57" i="1" s="1"/>
  <c r="BG80" i="7"/>
  <c r="F32" i="7" s="1"/>
  <c r="BB57" i="1" s="1"/>
  <c r="BF80" i="7"/>
  <c r="F31" i="7" s="1"/>
  <c r="BA57" i="1" s="1"/>
  <c r="T80" i="7"/>
  <c r="T79" i="7" s="1"/>
  <c r="T78" i="7" s="1"/>
  <c r="R80" i="7"/>
  <c r="R79" i="7" s="1"/>
  <c r="P80" i="7"/>
  <c r="P79" i="7" s="1"/>
  <c r="BK80" i="7"/>
  <c r="BK79" i="7" s="1"/>
  <c r="J80" i="7"/>
  <c r="BE80" i="7" s="1"/>
  <c r="J74" i="7"/>
  <c r="F74" i="7"/>
  <c r="J72" i="7"/>
  <c r="F72" i="7"/>
  <c r="E70" i="7"/>
  <c r="J51" i="7"/>
  <c r="F51" i="7"/>
  <c r="F49" i="7"/>
  <c r="E47" i="7"/>
  <c r="J18" i="7"/>
  <c r="E18" i="7"/>
  <c r="F52" i="7" s="1"/>
  <c r="J17" i="7"/>
  <c r="J12" i="7"/>
  <c r="J49" i="7" s="1"/>
  <c r="E7" i="7"/>
  <c r="E45" i="7" s="1"/>
  <c r="BK114" i="6"/>
  <c r="J114" i="6" s="1"/>
  <c r="J63" i="6" s="1"/>
  <c r="AY56" i="1"/>
  <c r="AX56" i="1"/>
  <c r="BI140" i="6"/>
  <c r="BH140" i="6"/>
  <c r="BG140" i="6"/>
  <c r="BF140" i="6"/>
  <c r="BE140" i="6"/>
  <c r="T140" i="6"/>
  <c r="T139" i="6" s="1"/>
  <c r="R140" i="6"/>
  <c r="R139" i="6" s="1"/>
  <c r="P140" i="6"/>
  <c r="P139" i="6" s="1"/>
  <c r="BK140" i="6"/>
  <c r="BK139" i="6" s="1"/>
  <c r="J139" i="6" s="1"/>
  <c r="J66" i="6" s="1"/>
  <c r="J140" i="6"/>
  <c r="BI138" i="6"/>
  <c r="BH138" i="6"/>
  <c r="BG138" i="6"/>
  <c r="BF138" i="6"/>
  <c r="T138" i="6"/>
  <c r="R138" i="6"/>
  <c r="P138" i="6"/>
  <c r="BK138" i="6"/>
  <c r="J138" i="6"/>
  <c r="BE138" i="6" s="1"/>
  <c r="BI137" i="6"/>
  <c r="BH137" i="6"/>
  <c r="BG137" i="6"/>
  <c r="BF137" i="6"/>
  <c r="BE137" i="6"/>
  <c r="T137" i="6"/>
  <c r="T136" i="6" s="1"/>
  <c r="R137" i="6"/>
  <c r="R136" i="6" s="1"/>
  <c r="P137" i="6"/>
  <c r="P136" i="6" s="1"/>
  <c r="BK137" i="6"/>
  <c r="BK136" i="6" s="1"/>
  <c r="J136" i="6" s="1"/>
  <c r="J65" i="6" s="1"/>
  <c r="J137" i="6"/>
  <c r="BI135" i="6"/>
  <c r="BH135" i="6"/>
  <c r="BG135" i="6"/>
  <c r="BF135" i="6"/>
  <c r="BE135" i="6"/>
  <c r="T135" i="6"/>
  <c r="R135" i="6"/>
  <c r="P135" i="6"/>
  <c r="BK135" i="6"/>
  <c r="J135" i="6"/>
  <c r="BI127" i="6"/>
  <c r="BH127" i="6"/>
  <c r="BG127" i="6"/>
  <c r="BF127" i="6"/>
  <c r="BE127" i="6"/>
  <c r="T127" i="6"/>
  <c r="R127" i="6"/>
  <c r="P127" i="6"/>
  <c r="BK127" i="6"/>
  <c r="J127" i="6"/>
  <c r="BI124" i="6"/>
  <c r="BH124" i="6"/>
  <c r="BG124" i="6"/>
  <c r="BF124" i="6"/>
  <c r="BE124" i="6"/>
  <c r="T124" i="6"/>
  <c r="R124" i="6"/>
  <c r="P124" i="6"/>
  <c r="BK124" i="6"/>
  <c r="J124" i="6"/>
  <c r="BI120" i="6"/>
  <c r="BH120" i="6"/>
  <c r="BG120" i="6"/>
  <c r="BF120" i="6"/>
  <c r="BE120" i="6"/>
  <c r="T120" i="6"/>
  <c r="R120" i="6"/>
  <c r="R116" i="6" s="1"/>
  <c r="P120" i="6"/>
  <c r="P116" i="6" s="1"/>
  <c r="BK120" i="6"/>
  <c r="J120" i="6"/>
  <c r="BI117" i="6"/>
  <c r="BH117" i="6"/>
  <c r="BG117" i="6"/>
  <c r="BF117" i="6"/>
  <c r="BE117" i="6"/>
  <c r="T117" i="6"/>
  <c r="T116" i="6" s="1"/>
  <c r="R117" i="6"/>
  <c r="P117" i="6"/>
  <c r="BK117" i="6"/>
  <c r="BK116" i="6" s="1"/>
  <c r="J116" i="6" s="1"/>
  <c r="J64" i="6" s="1"/>
  <c r="J117" i="6"/>
  <c r="BI115" i="6"/>
  <c r="BH115" i="6"/>
  <c r="BG115" i="6"/>
  <c r="BF115" i="6"/>
  <c r="T115" i="6"/>
  <c r="T114" i="6" s="1"/>
  <c r="R115" i="6"/>
  <c r="R114" i="6" s="1"/>
  <c r="P115" i="6"/>
  <c r="P114" i="6" s="1"/>
  <c r="BK115" i="6"/>
  <c r="J115" i="6"/>
  <c r="BE115" i="6" s="1"/>
  <c r="BI112" i="6"/>
  <c r="BH112" i="6"/>
  <c r="BG112" i="6"/>
  <c r="BF112" i="6"/>
  <c r="T112" i="6"/>
  <c r="R112" i="6"/>
  <c r="P112" i="6"/>
  <c r="BK112" i="6"/>
  <c r="J112" i="6"/>
  <c r="BE112" i="6" s="1"/>
  <c r="BI109" i="6"/>
  <c r="BH109" i="6"/>
  <c r="BG109" i="6"/>
  <c r="BF109" i="6"/>
  <c r="BE109" i="6"/>
  <c r="T109" i="6"/>
  <c r="R109" i="6"/>
  <c r="P109" i="6"/>
  <c r="BK109" i="6"/>
  <c r="J109" i="6"/>
  <c r="BI106" i="6"/>
  <c r="BH106" i="6"/>
  <c r="BG106" i="6"/>
  <c r="BF106" i="6"/>
  <c r="T106" i="6"/>
  <c r="R106" i="6"/>
  <c r="P106" i="6"/>
  <c r="BK106" i="6"/>
  <c r="J106" i="6"/>
  <c r="BE106" i="6" s="1"/>
  <c r="BI103" i="6"/>
  <c r="BH103" i="6"/>
  <c r="BG103" i="6"/>
  <c r="BF103" i="6"/>
  <c r="BE103" i="6"/>
  <c r="T103" i="6"/>
  <c r="R103" i="6"/>
  <c r="P103" i="6"/>
  <c r="P101" i="6" s="1"/>
  <c r="BK103" i="6"/>
  <c r="J103" i="6"/>
  <c r="BI102" i="6"/>
  <c r="BH102" i="6"/>
  <c r="BG102" i="6"/>
  <c r="BF102" i="6"/>
  <c r="T102" i="6"/>
  <c r="T101" i="6" s="1"/>
  <c r="R102" i="6"/>
  <c r="R101" i="6" s="1"/>
  <c r="P102" i="6"/>
  <c r="BK102" i="6"/>
  <c r="BK101" i="6" s="1"/>
  <c r="J101" i="6" s="1"/>
  <c r="J61" i="6" s="1"/>
  <c r="J102" i="6"/>
  <c r="BE102" i="6" s="1"/>
  <c r="BI100" i="6"/>
  <c r="BH100" i="6"/>
  <c r="BG100" i="6"/>
  <c r="BF100" i="6"/>
  <c r="BE100" i="6"/>
  <c r="T100" i="6"/>
  <c r="R100" i="6"/>
  <c r="R95" i="6" s="1"/>
  <c r="P100" i="6"/>
  <c r="BK100" i="6"/>
  <c r="J100" i="6"/>
  <c r="BI96" i="6"/>
  <c r="BH96" i="6"/>
  <c r="BG96" i="6"/>
  <c r="BF96" i="6"/>
  <c r="BE96" i="6"/>
  <c r="T96" i="6"/>
  <c r="T95" i="6" s="1"/>
  <c r="R96" i="6"/>
  <c r="P96" i="6"/>
  <c r="P95" i="6" s="1"/>
  <c r="BK96" i="6"/>
  <c r="BK95" i="6" s="1"/>
  <c r="J95" i="6" s="1"/>
  <c r="J60" i="6" s="1"/>
  <c r="J96" i="6"/>
  <c r="BI94" i="6"/>
  <c r="BH94" i="6"/>
  <c r="BG94" i="6"/>
  <c r="BF94" i="6"/>
  <c r="T94" i="6"/>
  <c r="R94" i="6"/>
  <c r="P94" i="6"/>
  <c r="BK94" i="6"/>
  <c r="J94" i="6"/>
  <c r="BE94" i="6" s="1"/>
  <c r="BI90" i="6"/>
  <c r="F34" i="6" s="1"/>
  <c r="BD56" i="1" s="1"/>
  <c r="BH90" i="6"/>
  <c r="F33" i="6" s="1"/>
  <c r="BC56" i="1" s="1"/>
  <c r="BG90" i="6"/>
  <c r="F32" i="6" s="1"/>
  <c r="BB56" i="1" s="1"/>
  <c r="BF90" i="6"/>
  <c r="J31" i="6" s="1"/>
  <c r="AW56" i="1" s="1"/>
  <c r="BE90" i="6"/>
  <c r="T90" i="6"/>
  <c r="T89" i="6" s="1"/>
  <c r="R90" i="6"/>
  <c r="R89" i="6" s="1"/>
  <c r="R88" i="6" s="1"/>
  <c r="P90" i="6"/>
  <c r="P89" i="6" s="1"/>
  <c r="P88" i="6" s="1"/>
  <c r="BK90" i="6"/>
  <c r="BK89" i="6" s="1"/>
  <c r="J90" i="6"/>
  <c r="J82" i="6"/>
  <c r="F82" i="6"/>
  <c r="F80" i="6"/>
  <c r="E78" i="6"/>
  <c r="E76" i="6"/>
  <c r="F52" i="6"/>
  <c r="J51" i="6"/>
  <c r="F51" i="6"/>
  <c r="F49" i="6"/>
  <c r="E47" i="6"/>
  <c r="J18" i="6"/>
  <c r="E18" i="6"/>
  <c r="F83" i="6" s="1"/>
  <c r="J17" i="6"/>
  <c r="J12" i="6"/>
  <c r="J49" i="6" s="1"/>
  <c r="E7" i="6"/>
  <c r="E45" i="6" s="1"/>
  <c r="AY55" i="1"/>
  <c r="AX55" i="1"/>
  <c r="BI276" i="5"/>
  <c r="BH276" i="5"/>
  <c r="BG276" i="5"/>
  <c r="BF276" i="5"/>
  <c r="BE276" i="5"/>
  <c r="T276" i="5"/>
  <c r="R276" i="5"/>
  <c r="P276" i="5"/>
  <c r="P265" i="5" s="1"/>
  <c r="BK276" i="5"/>
  <c r="J276" i="5"/>
  <c r="BI266" i="5"/>
  <c r="BH266" i="5"/>
  <c r="BG266" i="5"/>
  <c r="BF266" i="5"/>
  <c r="BE266" i="5"/>
  <c r="T266" i="5"/>
  <c r="T265" i="5" s="1"/>
  <c r="R266" i="5"/>
  <c r="R265" i="5" s="1"/>
  <c r="P266" i="5"/>
  <c r="BK266" i="5"/>
  <c r="BK265" i="5" s="1"/>
  <c r="J265" i="5" s="1"/>
  <c r="J67" i="5" s="1"/>
  <c r="J266" i="5"/>
  <c r="BI264" i="5"/>
  <c r="BH264" i="5"/>
  <c r="BG264" i="5"/>
  <c r="BF264" i="5"/>
  <c r="T264" i="5"/>
  <c r="R264" i="5"/>
  <c r="P264" i="5"/>
  <c r="BK264" i="5"/>
  <c r="J264" i="5"/>
  <c r="BE264" i="5" s="1"/>
  <c r="BI263" i="5"/>
  <c r="BH263" i="5"/>
  <c r="BG263" i="5"/>
  <c r="BF263" i="5"/>
  <c r="BE263" i="5"/>
  <c r="T263" i="5"/>
  <c r="R263" i="5"/>
  <c r="P263" i="5"/>
  <c r="BK263" i="5"/>
  <c r="J263" i="5"/>
  <c r="BI262" i="5"/>
  <c r="BH262" i="5"/>
  <c r="BG262" i="5"/>
  <c r="BF262" i="5"/>
  <c r="T262" i="5"/>
  <c r="R262" i="5"/>
  <c r="R255" i="5" s="1"/>
  <c r="P262" i="5"/>
  <c r="BK262" i="5"/>
  <c r="J262" i="5"/>
  <c r="BE262" i="5" s="1"/>
  <c r="BI256" i="5"/>
  <c r="BH256" i="5"/>
  <c r="BG256" i="5"/>
  <c r="BF256" i="5"/>
  <c r="BE256" i="5"/>
  <c r="T256" i="5"/>
  <c r="T255" i="5" s="1"/>
  <c r="R256" i="5"/>
  <c r="P256" i="5"/>
  <c r="P255" i="5" s="1"/>
  <c r="BK256" i="5"/>
  <c r="BK255" i="5" s="1"/>
  <c r="J255" i="5" s="1"/>
  <c r="J66" i="5" s="1"/>
  <c r="J256" i="5"/>
  <c r="BI254" i="5"/>
  <c r="BH254" i="5"/>
  <c r="BG254" i="5"/>
  <c r="BF254" i="5"/>
  <c r="BE254" i="5"/>
  <c r="T254" i="5"/>
  <c r="R254" i="5"/>
  <c r="P254" i="5"/>
  <c r="BK254" i="5"/>
  <c r="J254" i="5"/>
  <c r="BI253" i="5"/>
  <c r="BH253" i="5"/>
  <c r="BG253" i="5"/>
  <c r="BF253" i="5"/>
  <c r="BE253" i="5"/>
  <c r="T253" i="5"/>
  <c r="R253" i="5"/>
  <c r="P253" i="5"/>
  <c r="BK253" i="5"/>
  <c r="J253" i="5"/>
  <c r="BI252" i="5"/>
  <c r="BH252" i="5"/>
  <c r="BG252" i="5"/>
  <c r="BF252" i="5"/>
  <c r="BE252" i="5"/>
  <c r="T252" i="5"/>
  <c r="T248" i="5" s="1"/>
  <c r="R252" i="5"/>
  <c r="P252" i="5"/>
  <c r="BK252" i="5"/>
  <c r="BK248" i="5" s="1"/>
  <c r="J248" i="5" s="1"/>
  <c r="J65" i="5" s="1"/>
  <c r="J252" i="5"/>
  <c r="BI249" i="5"/>
  <c r="BH249" i="5"/>
  <c r="BG249" i="5"/>
  <c r="BF249" i="5"/>
  <c r="BE249" i="5"/>
  <c r="T249" i="5"/>
  <c r="R249" i="5"/>
  <c r="R248" i="5" s="1"/>
  <c r="P249" i="5"/>
  <c r="P248" i="5" s="1"/>
  <c r="BK249" i="5"/>
  <c r="J249" i="5"/>
  <c r="BI247" i="5"/>
  <c r="BH247" i="5"/>
  <c r="BG247" i="5"/>
  <c r="BF247" i="5"/>
  <c r="BE247" i="5"/>
  <c r="T247" i="5"/>
  <c r="R247" i="5"/>
  <c r="P247" i="5"/>
  <c r="BK247" i="5"/>
  <c r="J247" i="5"/>
  <c r="BI239" i="5"/>
  <c r="BH239" i="5"/>
  <c r="BG239" i="5"/>
  <c r="BF239" i="5"/>
  <c r="T239" i="5"/>
  <c r="R239" i="5"/>
  <c r="P239" i="5"/>
  <c r="BK239" i="5"/>
  <c r="J239" i="5"/>
  <c r="BE239" i="5" s="1"/>
  <c r="BI220" i="5"/>
  <c r="BH220" i="5"/>
  <c r="BG220" i="5"/>
  <c r="BF220" i="5"/>
  <c r="BE220" i="5"/>
  <c r="T220" i="5"/>
  <c r="R220" i="5"/>
  <c r="P220" i="5"/>
  <c r="BK220" i="5"/>
  <c r="J220" i="5"/>
  <c r="BI208" i="5"/>
  <c r="BH208" i="5"/>
  <c r="BG208" i="5"/>
  <c r="BF208" i="5"/>
  <c r="T208" i="5"/>
  <c r="R208" i="5"/>
  <c r="P208" i="5"/>
  <c r="BK208" i="5"/>
  <c r="J208" i="5"/>
  <c r="BE208" i="5" s="1"/>
  <c r="BI190" i="5"/>
  <c r="BH190" i="5"/>
  <c r="BG190" i="5"/>
  <c r="BF190" i="5"/>
  <c r="BE190" i="5"/>
  <c r="T190" i="5"/>
  <c r="R190" i="5"/>
  <c r="P190" i="5"/>
  <c r="BK190" i="5"/>
  <c r="J190" i="5"/>
  <c r="BI179" i="5"/>
  <c r="BH179" i="5"/>
  <c r="BG179" i="5"/>
  <c r="BF179" i="5"/>
  <c r="T179" i="5"/>
  <c r="R179" i="5"/>
  <c r="P179" i="5"/>
  <c r="BK179" i="5"/>
  <c r="J179" i="5"/>
  <c r="BE179" i="5" s="1"/>
  <c r="BI176" i="5"/>
  <c r="BH176" i="5"/>
  <c r="BG176" i="5"/>
  <c r="BF176" i="5"/>
  <c r="BE176" i="5"/>
  <c r="T176" i="5"/>
  <c r="R176" i="5"/>
  <c r="P176" i="5"/>
  <c r="BK176" i="5"/>
  <c r="J176" i="5"/>
  <c r="BI171" i="5"/>
  <c r="BH171" i="5"/>
  <c r="BG171" i="5"/>
  <c r="BF171" i="5"/>
  <c r="T171" i="5"/>
  <c r="R171" i="5"/>
  <c r="P171" i="5"/>
  <c r="BK171" i="5"/>
  <c r="J171" i="5"/>
  <c r="BE171" i="5" s="1"/>
  <c r="BI165" i="5"/>
  <c r="BH165" i="5"/>
  <c r="BG165" i="5"/>
  <c r="BF165" i="5"/>
  <c r="BE165" i="5"/>
  <c r="T165" i="5"/>
  <c r="R165" i="5"/>
  <c r="P165" i="5"/>
  <c r="BK165" i="5"/>
  <c r="J165" i="5"/>
  <c r="BI161" i="5"/>
  <c r="BH161" i="5"/>
  <c r="BG161" i="5"/>
  <c r="BF161" i="5"/>
  <c r="T161" i="5"/>
  <c r="R161" i="5"/>
  <c r="P161" i="5"/>
  <c r="BK161" i="5"/>
  <c r="J161" i="5"/>
  <c r="BE161" i="5" s="1"/>
  <c r="BI157" i="5"/>
  <c r="BH157" i="5"/>
  <c r="BG157" i="5"/>
  <c r="BF157" i="5"/>
  <c r="BE157" i="5"/>
  <c r="T157" i="5"/>
  <c r="T156" i="5" s="1"/>
  <c r="R157" i="5"/>
  <c r="R156" i="5" s="1"/>
  <c r="P157" i="5"/>
  <c r="P156" i="5" s="1"/>
  <c r="BK157" i="5"/>
  <c r="BK156" i="5" s="1"/>
  <c r="J156" i="5" s="1"/>
  <c r="J64" i="5" s="1"/>
  <c r="J157" i="5"/>
  <c r="BI155" i="5"/>
  <c r="BH155" i="5"/>
  <c r="BG155" i="5"/>
  <c r="BF155" i="5"/>
  <c r="BE155" i="5"/>
  <c r="T155" i="5"/>
  <c r="T154" i="5" s="1"/>
  <c r="T153" i="5" s="1"/>
  <c r="R155" i="5"/>
  <c r="R154" i="5" s="1"/>
  <c r="P155" i="5"/>
  <c r="P154" i="5" s="1"/>
  <c r="BK155" i="5"/>
  <c r="BK154" i="5" s="1"/>
  <c r="J155" i="5"/>
  <c r="BI151" i="5"/>
  <c r="BH151" i="5"/>
  <c r="BG151" i="5"/>
  <c r="BF151" i="5"/>
  <c r="BE151" i="5"/>
  <c r="T151" i="5"/>
  <c r="R151" i="5"/>
  <c r="P151" i="5"/>
  <c r="BK151" i="5"/>
  <c r="J151" i="5"/>
  <c r="BI148" i="5"/>
  <c r="BH148" i="5"/>
  <c r="BG148" i="5"/>
  <c r="BF148" i="5"/>
  <c r="T148" i="5"/>
  <c r="R148" i="5"/>
  <c r="P148" i="5"/>
  <c r="BK148" i="5"/>
  <c r="J148" i="5"/>
  <c r="BE148" i="5" s="1"/>
  <c r="BI145" i="5"/>
  <c r="BH145" i="5"/>
  <c r="BG145" i="5"/>
  <c r="BF145" i="5"/>
  <c r="BE145" i="5"/>
  <c r="T145" i="5"/>
  <c r="R145" i="5"/>
  <c r="P145" i="5"/>
  <c r="BK145" i="5"/>
  <c r="J145" i="5"/>
  <c r="BI142" i="5"/>
  <c r="BH142" i="5"/>
  <c r="BG142" i="5"/>
  <c r="BF142" i="5"/>
  <c r="T142" i="5"/>
  <c r="R142" i="5"/>
  <c r="P142" i="5"/>
  <c r="BK142" i="5"/>
  <c r="J142" i="5"/>
  <c r="BE142" i="5" s="1"/>
  <c r="BI139" i="5"/>
  <c r="BH139" i="5"/>
  <c r="BG139" i="5"/>
  <c r="BF139" i="5"/>
  <c r="BE139" i="5"/>
  <c r="T139" i="5"/>
  <c r="R139" i="5"/>
  <c r="P139" i="5"/>
  <c r="BK139" i="5"/>
  <c r="J139" i="5"/>
  <c r="BI138" i="5"/>
  <c r="BH138" i="5"/>
  <c r="BG138" i="5"/>
  <c r="BF138" i="5"/>
  <c r="BE138" i="5"/>
  <c r="T138" i="5"/>
  <c r="T137" i="5" s="1"/>
  <c r="R138" i="5"/>
  <c r="R137" i="5" s="1"/>
  <c r="P138" i="5"/>
  <c r="P137" i="5" s="1"/>
  <c r="BK138" i="5"/>
  <c r="BK137" i="5" s="1"/>
  <c r="J137" i="5" s="1"/>
  <c r="J61" i="5" s="1"/>
  <c r="J138" i="5"/>
  <c r="BI136" i="5"/>
  <c r="BH136" i="5"/>
  <c r="BG136" i="5"/>
  <c r="BF136" i="5"/>
  <c r="BE136" i="5"/>
  <c r="T136" i="5"/>
  <c r="R136" i="5"/>
  <c r="P136" i="5"/>
  <c r="BK136" i="5"/>
  <c r="J136" i="5"/>
  <c r="BI135" i="5"/>
  <c r="BH135" i="5"/>
  <c r="BG135" i="5"/>
  <c r="BF135" i="5"/>
  <c r="T135" i="5"/>
  <c r="R135" i="5"/>
  <c r="P135" i="5"/>
  <c r="BK135" i="5"/>
  <c r="J135" i="5"/>
  <c r="BE135" i="5" s="1"/>
  <c r="BI134" i="5"/>
  <c r="BH134" i="5"/>
  <c r="BG134" i="5"/>
  <c r="BF134" i="5"/>
  <c r="BE134" i="5"/>
  <c r="T134" i="5"/>
  <c r="R134" i="5"/>
  <c r="P134" i="5"/>
  <c r="BK134" i="5"/>
  <c r="J134" i="5"/>
  <c r="BI133" i="5"/>
  <c r="BH133" i="5"/>
  <c r="BG133" i="5"/>
  <c r="BF133" i="5"/>
  <c r="T133" i="5"/>
  <c r="R133" i="5"/>
  <c r="P133" i="5"/>
  <c r="BK133" i="5"/>
  <c r="J133" i="5"/>
  <c r="BE133" i="5" s="1"/>
  <c r="BI132" i="5"/>
  <c r="BH132" i="5"/>
  <c r="BG132" i="5"/>
  <c r="BF132" i="5"/>
  <c r="BE132" i="5"/>
  <c r="T132" i="5"/>
  <c r="R132" i="5"/>
  <c r="P132" i="5"/>
  <c r="BK132" i="5"/>
  <c r="J132" i="5"/>
  <c r="BI131" i="5"/>
  <c r="BH131" i="5"/>
  <c r="BG131" i="5"/>
  <c r="BF131" i="5"/>
  <c r="T131" i="5"/>
  <c r="R131" i="5"/>
  <c r="P131" i="5"/>
  <c r="BK131" i="5"/>
  <c r="J131" i="5"/>
  <c r="BE131" i="5" s="1"/>
  <c r="BI130" i="5"/>
  <c r="BH130" i="5"/>
  <c r="BG130" i="5"/>
  <c r="BF130" i="5"/>
  <c r="BE130" i="5"/>
  <c r="T130" i="5"/>
  <c r="R130" i="5"/>
  <c r="P130" i="5"/>
  <c r="BK130" i="5"/>
  <c r="J130" i="5"/>
  <c r="BI129" i="5"/>
  <c r="BH129" i="5"/>
  <c r="BG129" i="5"/>
  <c r="BF129" i="5"/>
  <c r="T129" i="5"/>
  <c r="R129" i="5"/>
  <c r="P129" i="5"/>
  <c r="BK129" i="5"/>
  <c r="J129" i="5"/>
  <c r="BE129" i="5" s="1"/>
  <c r="BI128" i="5"/>
  <c r="BH128" i="5"/>
  <c r="BG128" i="5"/>
  <c r="BF128" i="5"/>
  <c r="BE128" i="5"/>
  <c r="T128" i="5"/>
  <c r="R128" i="5"/>
  <c r="P128" i="5"/>
  <c r="BK128" i="5"/>
  <c r="J128" i="5"/>
  <c r="BI124" i="5"/>
  <c r="BH124" i="5"/>
  <c r="BG124" i="5"/>
  <c r="BF124" i="5"/>
  <c r="T124" i="5"/>
  <c r="R124" i="5"/>
  <c r="P124" i="5"/>
  <c r="P123" i="5" s="1"/>
  <c r="BK124" i="5"/>
  <c r="J124" i="5"/>
  <c r="BE124" i="5" s="1"/>
  <c r="BI122" i="5"/>
  <c r="BH122" i="5"/>
  <c r="BG122" i="5"/>
  <c r="BF122" i="5"/>
  <c r="T122" i="5"/>
  <c r="R122" i="5"/>
  <c r="P122" i="5"/>
  <c r="BK122" i="5"/>
  <c r="J122" i="5"/>
  <c r="BE122" i="5" s="1"/>
  <c r="BI121" i="5"/>
  <c r="BH121" i="5"/>
  <c r="BG121" i="5"/>
  <c r="BF121" i="5"/>
  <c r="BE121" i="5"/>
  <c r="T121" i="5"/>
  <c r="R121" i="5"/>
  <c r="P121" i="5"/>
  <c r="BK121" i="5"/>
  <c r="J121" i="5"/>
  <c r="BI120" i="5"/>
  <c r="BH120" i="5"/>
  <c r="BG120" i="5"/>
  <c r="BF120" i="5"/>
  <c r="T120" i="5"/>
  <c r="R120" i="5"/>
  <c r="P120" i="5"/>
  <c r="BK120" i="5"/>
  <c r="J120" i="5"/>
  <c r="BE120" i="5" s="1"/>
  <c r="BI117" i="5"/>
  <c r="BH117" i="5"/>
  <c r="BG117" i="5"/>
  <c r="BF117" i="5"/>
  <c r="BE117" i="5"/>
  <c r="T117" i="5"/>
  <c r="R117" i="5"/>
  <c r="P117" i="5"/>
  <c r="BK117" i="5"/>
  <c r="J117" i="5"/>
  <c r="BI112" i="5"/>
  <c r="BH112" i="5"/>
  <c r="BG112" i="5"/>
  <c r="BF112" i="5"/>
  <c r="T112" i="5"/>
  <c r="R112" i="5"/>
  <c r="P112" i="5"/>
  <c r="BK112" i="5"/>
  <c r="J112" i="5"/>
  <c r="BE112" i="5" s="1"/>
  <c r="BI107" i="5"/>
  <c r="BH107" i="5"/>
  <c r="BG107" i="5"/>
  <c r="BF107" i="5"/>
  <c r="T107" i="5"/>
  <c r="R107" i="5"/>
  <c r="P107" i="5"/>
  <c r="BK107" i="5"/>
  <c r="J107" i="5"/>
  <c r="BE107" i="5" s="1"/>
  <c r="BI106" i="5"/>
  <c r="BH106" i="5"/>
  <c r="BG106" i="5"/>
  <c r="BF106" i="5"/>
  <c r="BE106" i="5"/>
  <c r="T106" i="5"/>
  <c r="R106" i="5"/>
  <c r="P106" i="5"/>
  <c r="BK106" i="5"/>
  <c r="J106" i="5"/>
  <c r="BI103" i="5"/>
  <c r="BH103" i="5"/>
  <c r="BG103" i="5"/>
  <c r="BF103" i="5"/>
  <c r="T103" i="5"/>
  <c r="R103" i="5"/>
  <c r="P103" i="5"/>
  <c r="BK103" i="5"/>
  <c r="J103" i="5"/>
  <c r="BE103" i="5" s="1"/>
  <c r="BI91" i="5"/>
  <c r="BH91" i="5"/>
  <c r="BG91" i="5"/>
  <c r="BF91" i="5"/>
  <c r="BE91" i="5"/>
  <c r="T91" i="5"/>
  <c r="R91" i="5"/>
  <c r="P91" i="5"/>
  <c r="P90" i="5" s="1"/>
  <c r="P89" i="5" s="1"/>
  <c r="BK91" i="5"/>
  <c r="J91" i="5"/>
  <c r="J83" i="5"/>
  <c r="F83" i="5"/>
  <c r="F81" i="5"/>
  <c r="E79" i="5"/>
  <c r="E77" i="5"/>
  <c r="J51" i="5"/>
  <c r="F51" i="5"/>
  <c r="F49" i="5"/>
  <c r="E47" i="5"/>
  <c r="E45" i="5"/>
  <c r="J18" i="5"/>
  <c r="E18" i="5"/>
  <c r="F52" i="5" s="1"/>
  <c r="J17" i="5"/>
  <c r="J12" i="5"/>
  <c r="J81" i="5" s="1"/>
  <c r="E7" i="5"/>
  <c r="J203" i="4"/>
  <c r="J65" i="4" s="1"/>
  <c r="R100" i="4"/>
  <c r="AY54" i="1"/>
  <c r="AX54" i="1"/>
  <c r="BI216" i="4"/>
  <c r="BH216" i="4"/>
  <c r="BG216" i="4"/>
  <c r="BF216" i="4"/>
  <c r="BE216" i="4"/>
  <c r="T216" i="4"/>
  <c r="R216" i="4"/>
  <c r="P216" i="4"/>
  <c r="BK216" i="4"/>
  <c r="J216" i="4"/>
  <c r="BI213" i="4"/>
  <c r="BH213" i="4"/>
  <c r="BG213" i="4"/>
  <c r="BF213" i="4"/>
  <c r="T213" i="4"/>
  <c r="R213" i="4"/>
  <c r="P213" i="4"/>
  <c r="BK213" i="4"/>
  <c r="J213" i="4"/>
  <c r="BE213" i="4" s="1"/>
  <c r="BI210" i="4"/>
  <c r="BH210" i="4"/>
  <c r="BG210" i="4"/>
  <c r="BF210" i="4"/>
  <c r="BE210" i="4"/>
  <c r="T210" i="4"/>
  <c r="R210" i="4"/>
  <c r="P210" i="4"/>
  <c r="BK210" i="4"/>
  <c r="J210" i="4"/>
  <c r="BI207" i="4"/>
  <c r="BH207" i="4"/>
  <c r="BG207" i="4"/>
  <c r="BF207" i="4"/>
  <c r="T207" i="4"/>
  <c r="R207" i="4"/>
  <c r="P207" i="4"/>
  <c r="BK207" i="4"/>
  <c r="J207" i="4"/>
  <c r="BE207" i="4" s="1"/>
  <c r="BI204" i="4"/>
  <c r="BH204" i="4"/>
  <c r="BG204" i="4"/>
  <c r="BF204" i="4"/>
  <c r="BE204" i="4"/>
  <c r="T204" i="4"/>
  <c r="R204" i="4"/>
  <c r="R203" i="4" s="1"/>
  <c r="P204" i="4"/>
  <c r="P203" i="4" s="1"/>
  <c r="BK204" i="4"/>
  <c r="BK203" i="4" s="1"/>
  <c r="J204" i="4"/>
  <c r="BI192" i="4"/>
  <c r="BH192" i="4"/>
  <c r="BG192" i="4"/>
  <c r="BF192" i="4"/>
  <c r="BE192" i="4"/>
  <c r="T192" i="4"/>
  <c r="T186" i="4" s="1"/>
  <c r="R192" i="4"/>
  <c r="P192" i="4"/>
  <c r="BK192" i="4"/>
  <c r="BK186" i="4" s="1"/>
  <c r="J186" i="4" s="1"/>
  <c r="J64" i="4" s="1"/>
  <c r="J192" i="4"/>
  <c r="BI187" i="4"/>
  <c r="BH187" i="4"/>
  <c r="BG187" i="4"/>
  <c r="BF187" i="4"/>
  <c r="T187" i="4"/>
  <c r="R187" i="4"/>
  <c r="R186" i="4" s="1"/>
  <c r="P187" i="4"/>
  <c r="P186" i="4" s="1"/>
  <c r="BK187" i="4"/>
  <c r="J187" i="4"/>
  <c r="BE187" i="4" s="1"/>
  <c r="BI185" i="4"/>
  <c r="BH185" i="4"/>
  <c r="BG185" i="4"/>
  <c r="BF185" i="4"/>
  <c r="BE185" i="4"/>
  <c r="T185" i="4"/>
  <c r="R185" i="4"/>
  <c r="P185" i="4"/>
  <c r="BK185" i="4"/>
  <c r="J185" i="4"/>
  <c r="BI184" i="4"/>
  <c r="BH184" i="4"/>
  <c r="BG184" i="4"/>
  <c r="BF184" i="4"/>
  <c r="T184" i="4"/>
  <c r="R184" i="4"/>
  <c r="P184" i="4"/>
  <c r="BK184" i="4"/>
  <c r="J184" i="4"/>
  <c r="BE184" i="4" s="1"/>
  <c r="BI181" i="4"/>
  <c r="BH181" i="4"/>
  <c r="BG181" i="4"/>
  <c r="BF181" i="4"/>
  <c r="BE181" i="4"/>
  <c r="T181" i="4"/>
  <c r="R181" i="4"/>
  <c r="P181" i="4"/>
  <c r="BK181" i="4"/>
  <c r="BK168" i="4" s="1"/>
  <c r="J168" i="4" s="1"/>
  <c r="J63" i="4" s="1"/>
  <c r="J181" i="4"/>
  <c r="BI169" i="4"/>
  <c r="BH169" i="4"/>
  <c r="BG169" i="4"/>
  <c r="BF169" i="4"/>
  <c r="T169" i="4"/>
  <c r="T168" i="4" s="1"/>
  <c r="R169" i="4"/>
  <c r="R168" i="4" s="1"/>
  <c r="P169" i="4"/>
  <c r="BK169" i="4"/>
  <c r="J169" i="4"/>
  <c r="BE169" i="4" s="1"/>
  <c r="BI164" i="4"/>
  <c r="BH164" i="4"/>
  <c r="BG164" i="4"/>
  <c r="BF164" i="4"/>
  <c r="T164" i="4"/>
  <c r="R164" i="4"/>
  <c r="P164" i="4"/>
  <c r="BK164" i="4"/>
  <c r="J164" i="4"/>
  <c r="BE164" i="4" s="1"/>
  <c r="BI150" i="4"/>
  <c r="BH150" i="4"/>
  <c r="BG150" i="4"/>
  <c r="BF150" i="4"/>
  <c r="BE150" i="4"/>
  <c r="T150" i="4"/>
  <c r="R150" i="4"/>
  <c r="P150" i="4"/>
  <c r="BK150" i="4"/>
  <c r="J150" i="4"/>
  <c r="BI147" i="4"/>
  <c r="BH147" i="4"/>
  <c r="BG147" i="4"/>
  <c r="BF147" i="4"/>
  <c r="T147" i="4"/>
  <c r="R147" i="4"/>
  <c r="P147" i="4"/>
  <c r="BK147" i="4"/>
  <c r="J147" i="4"/>
  <c r="BE147" i="4" s="1"/>
  <c r="BI146" i="4"/>
  <c r="BH146" i="4"/>
  <c r="BG146" i="4"/>
  <c r="BF146" i="4"/>
  <c r="BE146" i="4"/>
  <c r="T146" i="4"/>
  <c r="R146" i="4"/>
  <c r="P146" i="4"/>
  <c r="BK146" i="4"/>
  <c r="J146" i="4"/>
  <c r="BI141" i="4"/>
  <c r="BH141" i="4"/>
  <c r="BG141" i="4"/>
  <c r="BF141" i="4"/>
  <c r="BE141" i="4"/>
  <c r="T141" i="4"/>
  <c r="R141" i="4"/>
  <c r="P141" i="4"/>
  <c r="BK141" i="4"/>
  <c r="J141" i="4"/>
  <c r="BI138" i="4"/>
  <c r="BH138" i="4"/>
  <c r="BG138" i="4"/>
  <c r="BF138" i="4"/>
  <c r="BE138" i="4"/>
  <c r="T138" i="4"/>
  <c r="R138" i="4"/>
  <c r="P138" i="4"/>
  <c r="BK138" i="4"/>
  <c r="J138" i="4"/>
  <c r="BI134" i="4"/>
  <c r="BH134" i="4"/>
  <c r="BG134" i="4"/>
  <c r="BF134" i="4"/>
  <c r="BE134" i="4"/>
  <c r="T134" i="4"/>
  <c r="R134" i="4"/>
  <c r="P134" i="4"/>
  <c r="BK134" i="4"/>
  <c r="J134" i="4"/>
  <c r="BI124" i="4"/>
  <c r="BH124" i="4"/>
  <c r="BG124" i="4"/>
  <c r="BF124" i="4"/>
  <c r="BE124" i="4"/>
  <c r="T124" i="4"/>
  <c r="T119" i="4" s="1"/>
  <c r="R124" i="4"/>
  <c r="P124" i="4"/>
  <c r="BK124" i="4"/>
  <c r="BK119" i="4" s="1"/>
  <c r="J119" i="4" s="1"/>
  <c r="J62" i="4" s="1"/>
  <c r="J124" i="4"/>
  <c r="BI120" i="4"/>
  <c r="BH120" i="4"/>
  <c r="BG120" i="4"/>
  <c r="BF120" i="4"/>
  <c r="BE120" i="4"/>
  <c r="T120" i="4"/>
  <c r="R120" i="4"/>
  <c r="R119" i="4" s="1"/>
  <c r="P120" i="4"/>
  <c r="P119" i="4" s="1"/>
  <c r="BK120" i="4"/>
  <c r="J120" i="4"/>
  <c r="BI114" i="4"/>
  <c r="BH114" i="4"/>
  <c r="BG114" i="4"/>
  <c r="BF114" i="4"/>
  <c r="BE114" i="4"/>
  <c r="T114" i="4"/>
  <c r="R114" i="4"/>
  <c r="P114" i="4"/>
  <c r="BK114" i="4"/>
  <c r="J114" i="4"/>
  <c r="BI109" i="4"/>
  <c r="BH109" i="4"/>
  <c r="BG109" i="4"/>
  <c r="BF109" i="4"/>
  <c r="T109" i="4"/>
  <c r="R109" i="4"/>
  <c r="R104" i="4" s="1"/>
  <c r="P109" i="4"/>
  <c r="BK109" i="4"/>
  <c r="J109" i="4"/>
  <c r="BE109" i="4" s="1"/>
  <c r="BI105" i="4"/>
  <c r="BH105" i="4"/>
  <c r="BG105" i="4"/>
  <c r="BF105" i="4"/>
  <c r="BE105" i="4"/>
  <c r="T105" i="4"/>
  <c r="R105" i="4"/>
  <c r="P105" i="4"/>
  <c r="P104" i="4" s="1"/>
  <c r="BK105" i="4"/>
  <c r="BK104" i="4" s="1"/>
  <c r="J104" i="4" s="1"/>
  <c r="J61" i="4" s="1"/>
  <c r="J105" i="4"/>
  <c r="BI101" i="4"/>
  <c r="BH101" i="4"/>
  <c r="BG101" i="4"/>
  <c r="BF101" i="4"/>
  <c r="BE101" i="4"/>
  <c r="T101" i="4"/>
  <c r="T100" i="4" s="1"/>
  <c r="R101" i="4"/>
  <c r="P101" i="4"/>
  <c r="P100" i="4" s="1"/>
  <c r="BK101" i="4"/>
  <c r="BK100" i="4" s="1"/>
  <c r="J100" i="4" s="1"/>
  <c r="J60" i="4" s="1"/>
  <c r="J101" i="4"/>
  <c r="BI98" i="4"/>
  <c r="BH98" i="4"/>
  <c r="BG98" i="4"/>
  <c r="BF98" i="4"/>
  <c r="T98" i="4"/>
  <c r="R98" i="4"/>
  <c r="P98" i="4"/>
  <c r="BK98" i="4"/>
  <c r="J98" i="4"/>
  <c r="BE98" i="4" s="1"/>
  <c r="BI97" i="4"/>
  <c r="BH97" i="4"/>
  <c r="BG97" i="4"/>
  <c r="BF97" i="4"/>
  <c r="BE97" i="4"/>
  <c r="T97" i="4"/>
  <c r="R97" i="4"/>
  <c r="P97" i="4"/>
  <c r="BK97" i="4"/>
  <c r="J97" i="4"/>
  <c r="BI93" i="4"/>
  <c r="BH93" i="4"/>
  <c r="BG93" i="4"/>
  <c r="F32" i="4" s="1"/>
  <c r="BB54" i="1" s="1"/>
  <c r="BF93" i="4"/>
  <c r="T93" i="4"/>
  <c r="T88" i="4" s="1"/>
  <c r="R93" i="4"/>
  <c r="P93" i="4"/>
  <c r="BK93" i="4"/>
  <c r="J93" i="4"/>
  <c r="BE93" i="4" s="1"/>
  <c r="BI89" i="4"/>
  <c r="F34" i="4" s="1"/>
  <c r="BD54" i="1" s="1"/>
  <c r="BH89" i="4"/>
  <c r="F33" i="4" s="1"/>
  <c r="BC54" i="1" s="1"/>
  <c r="BG89" i="4"/>
  <c r="BF89" i="4"/>
  <c r="F31" i="4" s="1"/>
  <c r="BA54" i="1" s="1"/>
  <c r="BE89" i="4"/>
  <c r="T89" i="4"/>
  <c r="R89" i="4"/>
  <c r="R88" i="4" s="1"/>
  <c r="R87" i="4" s="1"/>
  <c r="R86" i="4" s="1"/>
  <c r="R85" i="4" s="1"/>
  <c r="P89" i="4"/>
  <c r="P88" i="4" s="1"/>
  <c r="BK89" i="4"/>
  <c r="BK88" i="4" s="1"/>
  <c r="J89" i="4"/>
  <c r="J81" i="4"/>
  <c r="F81" i="4"/>
  <c r="F79" i="4"/>
  <c r="E77" i="4"/>
  <c r="E75" i="4"/>
  <c r="F52" i="4"/>
  <c r="J51" i="4"/>
  <c r="F51" i="4"/>
  <c r="F49" i="4"/>
  <c r="E47" i="4"/>
  <c r="J18" i="4"/>
  <c r="E18" i="4"/>
  <c r="F82" i="4" s="1"/>
  <c r="J17" i="4"/>
  <c r="J12" i="4"/>
  <c r="J49" i="4" s="1"/>
  <c r="E7" i="4"/>
  <c r="E45" i="4" s="1"/>
  <c r="P224" i="3"/>
  <c r="P223" i="3" s="1"/>
  <c r="T209" i="3"/>
  <c r="AY53" i="1"/>
  <c r="AX53" i="1"/>
  <c r="BI255" i="3"/>
  <c r="BH255" i="3"/>
  <c r="BG255" i="3"/>
  <c r="BF255" i="3"/>
  <c r="BE255" i="3"/>
  <c r="T255" i="3"/>
  <c r="R255" i="3"/>
  <c r="P255" i="3"/>
  <c r="BK255" i="3"/>
  <c r="J255" i="3"/>
  <c r="BI228" i="3"/>
  <c r="BH228" i="3"/>
  <c r="BG228" i="3"/>
  <c r="BF228" i="3"/>
  <c r="BE228" i="3"/>
  <c r="T228" i="3"/>
  <c r="R228" i="3"/>
  <c r="P228" i="3"/>
  <c r="BK228" i="3"/>
  <c r="J228" i="3"/>
  <c r="BI225" i="3"/>
  <c r="BH225" i="3"/>
  <c r="BG225" i="3"/>
  <c r="BF225" i="3"/>
  <c r="BE225" i="3"/>
  <c r="T225" i="3"/>
  <c r="T224" i="3" s="1"/>
  <c r="T223" i="3" s="1"/>
  <c r="R225" i="3"/>
  <c r="R224" i="3" s="1"/>
  <c r="R223" i="3" s="1"/>
  <c r="P225" i="3"/>
  <c r="BK225" i="3"/>
  <c r="BK224" i="3" s="1"/>
  <c r="J225" i="3"/>
  <c r="BI222" i="3"/>
  <c r="BH222" i="3"/>
  <c r="BG222" i="3"/>
  <c r="BF222" i="3"/>
  <c r="BE222" i="3"/>
  <c r="T222" i="3"/>
  <c r="R222" i="3"/>
  <c r="P222" i="3"/>
  <c r="BK222" i="3"/>
  <c r="J222" i="3"/>
  <c r="BI219" i="3"/>
  <c r="BH219" i="3"/>
  <c r="BG219" i="3"/>
  <c r="BF219" i="3"/>
  <c r="BE219" i="3"/>
  <c r="T219" i="3"/>
  <c r="R219" i="3"/>
  <c r="P219" i="3"/>
  <c r="BK219" i="3"/>
  <c r="J219" i="3"/>
  <c r="BI216" i="3"/>
  <c r="BH216" i="3"/>
  <c r="BG216" i="3"/>
  <c r="BF216" i="3"/>
  <c r="BE216" i="3"/>
  <c r="T216" i="3"/>
  <c r="R216" i="3"/>
  <c r="P216" i="3"/>
  <c r="BK216" i="3"/>
  <c r="J216" i="3"/>
  <c r="BI213" i="3"/>
  <c r="BH213" i="3"/>
  <c r="BG213" i="3"/>
  <c r="BF213" i="3"/>
  <c r="BE213" i="3"/>
  <c r="T213" i="3"/>
  <c r="R213" i="3"/>
  <c r="R209" i="3" s="1"/>
  <c r="P213" i="3"/>
  <c r="BK213" i="3"/>
  <c r="J213" i="3"/>
  <c r="BI210" i="3"/>
  <c r="BH210" i="3"/>
  <c r="BG210" i="3"/>
  <c r="BF210" i="3"/>
  <c r="BE210" i="3"/>
  <c r="T210" i="3"/>
  <c r="R210" i="3"/>
  <c r="P210" i="3"/>
  <c r="P209" i="3" s="1"/>
  <c r="BK210" i="3"/>
  <c r="BK209" i="3" s="1"/>
  <c r="J209" i="3" s="1"/>
  <c r="J63" i="3" s="1"/>
  <c r="J210" i="3"/>
  <c r="BI197" i="3"/>
  <c r="BH197" i="3"/>
  <c r="BG197" i="3"/>
  <c r="BF197" i="3"/>
  <c r="T197" i="3"/>
  <c r="T180" i="3" s="1"/>
  <c r="R197" i="3"/>
  <c r="P197" i="3"/>
  <c r="BK197" i="3"/>
  <c r="J197" i="3"/>
  <c r="BE197" i="3" s="1"/>
  <c r="BI181" i="3"/>
  <c r="BH181" i="3"/>
  <c r="BG181" i="3"/>
  <c r="BF181" i="3"/>
  <c r="BE181" i="3"/>
  <c r="T181" i="3"/>
  <c r="R181" i="3"/>
  <c r="R180" i="3" s="1"/>
  <c r="P181" i="3"/>
  <c r="P180" i="3" s="1"/>
  <c r="BK181" i="3"/>
  <c r="BK180" i="3" s="1"/>
  <c r="J180" i="3" s="1"/>
  <c r="J62" i="3" s="1"/>
  <c r="J181" i="3"/>
  <c r="BI179" i="3"/>
  <c r="BH179" i="3"/>
  <c r="BG179" i="3"/>
  <c r="BF179" i="3"/>
  <c r="BE179" i="3"/>
  <c r="T179" i="3"/>
  <c r="R179" i="3"/>
  <c r="P179" i="3"/>
  <c r="BK179" i="3"/>
  <c r="J179" i="3"/>
  <c r="BI168" i="3"/>
  <c r="BH168" i="3"/>
  <c r="BG168" i="3"/>
  <c r="BF168" i="3"/>
  <c r="BE168" i="3"/>
  <c r="T168" i="3"/>
  <c r="T167" i="3" s="1"/>
  <c r="R168" i="3"/>
  <c r="R167" i="3" s="1"/>
  <c r="P168" i="3"/>
  <c r="P167" i="3" s="1"/>
  <c r="BK168" i="3"/>
  <c r="BK167" i="3" s="1"/>
  <c r="J167" i="3" s="1"/>
  <c r="J61" i="3" s="1"/>
  <c r="J168" i="3"/>
  <c r="BI166" i="3"/>
  <c r="BH166" i="3"/>
  <c r="BG166" i="3"/>
  <c r="BF166" i="3"/>
  <c r="BE166" i="3"/>
  <c r="T166" i="3"/>
  <c r="R166" i="3"/>
  <c r="P166" i="3"/>
  <c r="BK166" i="3"/>
  <c r="J166" i="3"/>
  <c r="BI154" i="3"/>
  <c r="BH154" i="3"/>
  <c r="BG154" i="3"/>
  <c r="BF154" i="3"/>
  <c r="T154" i="3"/>
  <c r="R154" i="3"/>
  <c r="R148" i="3" s="1"/>
  <c r="P154" i="3"/>
  <c r="BK154" i="3"/>
  <c r="J154" i="3"/>
  <c r="BE154" i="3" s="1"/>
  <c r="BI149" i="3"/>
  <c r="BH149" i="3"/>
  <c r="BG149" i="3"/>
  <c r="BF149" i="3"/>
  <c r="BE149" i="3"/>
  <c r="T149" i="3"/>
  <c r="T148" i="3" s="1"/>
  <c r="R149" i="3"/>
  <c r="P149" i="3"/>
  <c r="P148" i="3" s="1"/>
  <c r="BK149" i="3"/>
  <c r="BK148" i="3" s="1"/>
  <c r="J148" i="3" s="1"/>
  <c r="J60" i="3" s="1"/>
  <c r="J149" i="3"/>
  <c r="BI145" i="3"/>
  <c r="BH145" i="3"/>
  <c r="BG145" i="3"/>
  <c r="BF145" i="3"/>
  <c r="BE145" i="3"/>
  <c r="T145" i="3"/>
  <c r="R145" i="3"/>
  <c r="P145" i="3"/>
  <c r="BK145" i="3"/>
  <c r="J145" i="3"/>
  <c r="BI141" i="3"/>
  <c r="BH141" i="3"/>
  <c r="BG141" i="3"/>
  <c r="BF141" i="3"/>
  <c r="BE141" i="3"/>
  <c r="T141" i="3"/>
  <c r="R141" i="3"/>
  <c r="P141" i="3"/>
  <c r="BK141" i="3"/>
  <c r="J141" i="3"/>
  <c r="BI124" i="3"/>
  <c r="BH124" i="3"/>
  <c r="BG124" i="3"/>
  <c r="BF124" i="3"/>
  <c r="BE124" i="3"/>
  <c r="T124" i="3"/>
  <c r="R124" i="3"/>
  <c r="P124" i="3"/>
  <c r="BK124" i="3"/>
  <c r="J124" i="3"/>
  <c r="BI119" i="3"/>
  <c r="BH119" i="3"/>
  <c r="BG119" i="3"/>
  <c r="BF119" i="3"/>
  <c r="BE119" i="3"/>
  <c r="T119" i="3"/>
  <c r="R119" i="3"/>
  <c r="P119" i="3"/>
  <c r="BK119" i="3"/>
  <c r="J119" i="3"/>
  <c r="BI116" i="3"/>
  <c r="BH116" i="3"/>
  <c r="BG116" i="3"/>
  <c r="BF116" i="3"/>
  <c r="BE116" i="3"/>
  <c r="T116" i="3"/>
  <c r="R116" i="3"/>
  <c r="P116" i="3"/>
  <c r="BK116" i="3"/>
  <c r="J116" i="3"/>
  <c r="BI112" i="3"/>
  <c r="BH112" i="3"/>
  <c r="BG112" i="3"/>
  <c r="BF112" i="3"/>
  <c r="BE112" i="3"/>
  <c r="T112" i="3"/>
  <c r="R112" i="3"/>
  <c r="P112" i="3"/>
  <c r="BK112" i="3"/>
  <c r="J112" i="3"/>
  <c r="BI95" i="3"/>
  <c r="BH95" i="3"/>
  <c r="BG95" i="3"/>
  <c r="BF95" i="3"/>
  <c r="BE95" i="3"/>
  <c r="T95" i="3"/>
  <c r="R95" i="3"/>
  <c r="P95" i="3"/>
  <c r="BK95" i="3"/>
  <c r="J95" i="3"/>
  <c r="BI92" i="3"/>
  <c r="BH92" i="3"/>
  <c r="BG92" i="3"/>
  <c r="BF92" i="3"/>
  <c r="J31" i="3" s="1"/>
  <c r="AW53" i="1" s="1"/>
  <c r="BE92" i="3"/>
  <c r="T92" i="3"/>
  <c r="R92" i="3"/>
  <c r="R88" i="3" s="1"/>
  <c r="R87" i="3" s="1"/>
  <c r="R86" i="3" s="1"/>
  <c r="R85" i="3" s="1"/>
  <c r="P92" i="3"/>
  <c r="BK92" i="3"/>
  <c r="J92" i="3"/>
  <c r="BI89" i="3"/>
  <c r="F34" i="3" s="1"/>
  <c r="BD53" i="1" s="1"/>
  <c r="BH89" i="3"/>
  <c r="F33" i="3" s="1"/>
  <c r="BC53" i="1" s="1"/>
  <c r="BG89" i="3"/>
  <c r="F32" i="3" s="1"/>
  <c r="BB53" i="1" s="1"/>
  <c r="BF89" i="3"/>
  <c r="BE89" i="3"/>
  <c r="T89" i="3"/>
  <c r="T88" i="3" s="1"/>
  <c r="T87" i="3" s="1"/>
  <c r="T86" i="3" s="1"/>
  <c r="T85" i="3" s="1"/>
  <c r="R89" i="3"/>
  <c r="P89" i="3"/>
  <c r="P88" i="3" s="1"/>
  <c r="BK89" i="3"/>
  <c r="BK88" i="3" s="1"/>
  <c r="J89" i="3"/>
  <c r="J81" i="3"/>
  <c r="F81" i="3"/>
  <c r="J79" i="3"/>
  <c r="F79" i="3"/>
  <c r="E77" i="3"/>
  <c r="F52" i="3"/>
  <c r="J51" i="3"/>
  <c r="F51" i="3"/>
  <c r="F49" i="3"/>
  <c r="E47" i="3"/>
  <c r="J18" i="3"/>
  <c r="E18" i="3"/>
  <c r="F82" i="3" s="1"/>
  <c r="J17" i="3"/>
  <c r="J12" i="3"/>
  <c r="J49" i="3" s="1"/>
  <c r="E7" i="3"/>
  <c r="E45" i="3" s="1"/>
  <c r="AY52" i="1"/>
  <c r="AX52" i="1"/>
  <c r="BI117" i="2"/>
  <c r="BH117" i="2"/>
  <c r="BG117" i="2"/>
  <c r="BF117" i="2"/>
  <c r="BE117" i="2"/>
  <c r="T117" i="2"/>
  <c r="R117" i="2"/>
  <c r="P117" i="2"/>
  <c r="BK117" i="2"/>
  <c r="J117" i="2"/>
  <c r="BI114" i="2"/>
  <c r="BH114" i="2"/>
  <c r="BG114" i="2"/>
  <c r="BF114" i="2"/>
  <c r="BE114" i="2"/>
  <c r="T114" i="2"/>
  <c r="R114" i="2"/>
  <c r="P114" i="2"/>
  <c r="BK114" i="2"/>
  <c r="J114" i="2"/>
  <c r="BI111" i="2"/>
  <c r="BH111" i="2"/>
  <c r="BG111" i="2"/>
  <c r="BF111" i="2"/>
  <c r="BE111" i="2"/>
  <c r="T111" i="2"/>
  <c r="R111" i="2"/>
  <c r="P111" i="2"/>
  <c r="BK111" i="2"/>
  <c r="J111" i="2"/>
  <c r="BI108" i="2"/>
  <c r="BH108" i="2"/>
  <c r="BG108" i="2"/>
  <c r="BF108" i="2"/>
  <c r="BE108" i="2"/>
  <c r="T108" i="2"/>
  <c r="R108" i="2"/>
  <c r="P108" i="2"/>
  <c r="BK108" i="2"/>
  <c r="J108" i="2"/>
  <c r="BI105" i="2"/>
  <c r="BH105" i="2"/>
  <c r="BG105" i="2"/>
  <c r="BF105" i="2"/>
  <c r="BE105" i="2"/>
  <c r="T105" i="2"/>
  <c r="T101" i="2" s="1"/>
  <c r="R105" i="2"/>
  <c r="P105" i="2"/>
  <c r="BK105" i="2"/>
  <c r="BK101" i="2" s="1"/>
  <c r="J101" i="2" s="1"/>
  <c r="J62" i="2" s="1"/>
  <c r="J105" i="2"/>
  <c r="BI102" i="2"/>
  <c r="BH102" i="2"/>
  <c r="BG102" i="2"/>
  <c r="BF102" i="2"/>
  <c r="BE102" i="2"/>
  <c r="T102" i="2"/>
  <c r="R102" i="2"/>
  <c r="R101" i="2" s="1"/>
  <c r="P102" i="2"/>
  <c r="P101" i="2" s="1"/>
  <c r="BK102" i="2"/>
  <c r="J102" i="2"/>
  <c r="BI98" i="2"/>
  <c r="BH98" i="2"/>
  <c r="BG98" i="2"/>
  <c r="BF98" i="2"/>
  <c r="BE98" i="2"/>
  <c r="T98" i="2"/>
  <c r="R98" i="2"/>
  <c r="P98" i="2"/>
  <c r="P94" i="2" s="1"/>
  <c r="BK98" i="2"/>
  <c r="J98" i="2"/>
  <c r="BI95" i="2"/>
  <c r="BH95" i="2"/>
  <c r="BG95" i="2"/>
  <c r="BF95" i="2"/>
  <c r="T95" i="2"/>
  <c r="T94" i="2" s="1"/>
  <c r="R95" i="2"/>
  <c r="R94" i="2" s="1"/>
  <c r="P95" i="2"/>
  <c r="BK95" i="2"/>
  <c r="BK94" i="2" s="1"/>
  <c r="J94" i="2" s="1"/>
  <c r="J61" i="2" s="1"/>
  <c r="J95" i="2"/>
  <c r="BE95" i="2" s="1"/>
  <c r="BI93" i="2"/>
  <c r="BH93" i="2"/>
  <c r="BG93" i="2"/>
  <c r="BF93" i="2"/>
  <c r="BE93" i="2"/>
  <c r="T93" i="2"/>
  <c r="R93" i="2"/>
  <c r="R91" i="2" s="1"/>
  <c r="P93" i="2"/>
  <c r="P91" i="2" s="1"/>
  <c r="BK93" i="2"/>
  <c r="J93" i="2"/>
  <c r="BI92" i="2"/>
  <c r="BH92" i="2"/>
  <c r="BG92" i="2"/>
  <c r="BF92" i="2"/>
  <c r="T92" i="2"/>
  <c r="T91" i="2" s="1"/>
  <c r="R92" i="2"/>
  <c r="P92" i="2"/>
  <c r="BK92" i="2"/>
  <c r="BK91" i="2" s="1"/>
  <c r="J91" i="2" s="1"/>
  <c r="J60" i="2" s="1"/>
  <c r="J92" i="2"/>
  <c r="BE92" i="2" s="1"/>
  <c r="BI90" i="2"/>
  <c r="BH90" i="2"/>
  <c r="BG90" i="2"/>
  <c r="BF90" i="2"/>
  <c r="T90" i="2"/>
  <c r="R90" i="2"/>
  <c r="P90" i="2"/>
  <c r="BK90" i="2"/>
  <c r="J90" i="2"/>
  <c r="BE90" i="2" s="1"/>
  <c r="BI89" i="2"/>
  <c r="F34" i="2" s="1"/>
  <c r="BD52" i="1" s="1"/>
  <c r="BH89" i="2"/>
  <c r="BG89" i="2"/>
  <c r="BF89" i="2"/>
  <c r="J31" i="2" s="1"/>
  <c r="AW52" i="1" s="1"/>
  <c r="BE89" i="2"/>
  <c r="T89" i="2"/>
  <c r="R89" i="2"/>
  <c r="P89" i="2"/>
  <c r="BK89" i="2"/>
  <c r="BK85" i="2" s="1"/>
  <c r="J89" i="2"/>
  <c r="BI86" i="2"/>
  <c r="BH86" i="2"/>
  <c r="F33" i="2" s="1"/>
  <c r="BC52" i="1" s="1"/>
  <c r="BG86" i="2"/>
  <c r="F32" i="2" s="1"/>
  <c r="BB52" i="1" s="1"/>
  <c r="BF86" i="2"/>
  <c r="T86" i="2"/>
  <c r="T85" i="2" s="1"/>
  <c r="R86" i="2"/>
  <c r="R85" i="2" s="1"/>
  <c r="R84" i="2" s="1"/>
  <c r="R83" i="2" s="1"/>
  <c r="R82" i="2" s="1"/>
  <c r="P86" i="2"/>
  <c r="P85" i="2" s="1"/>
  <c r="BK86" i="2"/>
  <c r="J86" i="2"/>
  <c r="BE86" i="2" s="1"/>
  <c r="J78" i="2"/>
  <c r="F78" i="2"/>
  <c r="F76" i="2"/>
  <c r="E74" i="2"/>
  <c r="E72" i="2"/>
  <c r="J51" i="2"/>
  <c r="F51" i="2"/>
  <c r="F49" i="2"/>
  <c r="E47" i="2"/>
  <c r="E45" i="2"/>
  <c r="J18" i="2"/>
  <c r="E18" i="2"/>
  <c r="F52" i="2" s="1"/>
  <c r="J17" i="2"/>
  <c r="J12" i="2"/>
  <c r="J49" i="2" s="1"/>
  <c r="E7" i="2"/>
  <c r="AS51" i="1"/>
  <c r="L47" i="1"/>
  <c r="AM46" i="1"/>
  <c r="L46" i="1"/>
  <c r="AM44" i="1"/>
  <c r="L44" i="1"/>
  <c r="L42" i="1"/>
  <c r="L41" i="1"/>
  <c r="J30" i="3" l="1"/>
  <c r="AV53" i="1" s="1"/>
  <c r="AT53" i="1" s="1"/>
  <c r="P87" i="3"/>
  <c r="P86" i="3" s="1"/>
  <c r="P85" i="3" s="1"/>
  <c r="AU53" i="1" s="1"/>
  <c r="BK87" i="4"/>
  <c r="J88" i="4"/>
  <c r="J59" i="4" s="1"/>
  <c r="J30" i="4"/>
  <c r="AV54" i="1" s="1"/>
  <c r="AT54" i="1" s="1"/>
  <c r="J30" i="2"/>
  <c r="AV52" i="1" s="1"/>
  <c r="AT52" i="1" s="1"/>
  <c r="F30" i="2"/>
  <c r="AZ52" i="1" s="1"/>
  <c r="T84" i="2"/>
  <c r="T83" i="2" s="1"/>
  <c r="T82" i="2" s="1"/>
  <c r="J88" i="3"/>
  <c r="J59" i="3" s="1"/>
  <c r="BK87" i="3"/>
  <c r="BK223" i="3"/>
  <c r="J223" i="3" s="1"/>
  <c r="J64" i="3" s="1"/>
  <c r="J224" i="3"/>
  <c r="J65" i="3" s="1"/>
  <c r="P84" i="2"/>
  <c r="P83" i="2" s="1"/>
  <c r="P82" i="2" s="1"/>
  <c r="AU52" i="1" s="1"/>
  <c r="J85" i="2"/>
  <c r="J59" i="2" s="1"/>
  <c r="BK84" i="2"/>
  <c r="F31" i="2"/>
  <c r="BA52" i="1" s="1"/>
  <c r="F31" i="3"/>
  <c r="BA53" i="1" s="1"/>
  <c r="J79" i="4"/>
  <c r="J31" i="4"/>
  <c r="AW54" i="1" s="1"/>
  <c r="BK90" i="5"/>
  <c r="J30" i="5"/>
  <c r="AV55" i="1" s="1"/>
  <c r="F34" i="5"/>
  <c r="BD55" i="1" s="1"/>
  <c r="BD51" i="1" s="1"/>
  <c r="W30" i="1" s="1"/>
  <c r="BK123" i="5"/>
  <c r="J123" i="5" s="1"/>
  <c r="J60" i="5" s="1"/>
  <c r="T113" i="6"/>
  <c r="R78" i="7"/>
  <c r="F79" i="2"/>
  <c r="F30" i="4"/>
  <c r="AZ54" i="1" s="1"/>
  <c r="J49" i="5"/>
  <c r="J31" i="5"/>
  <c r="AW55" i="1" s="1"/>
  <c r="F31" i="5"/>
  <c r="BA55" i="1" s="1"/>
  <c r="BK153" i="5"/>
  <c r="J153" i="5" s="1"/>
  <c r="J62" i="5" s="1"/>
  <c r="J154" i="5"/>
  <c r="J63" i="5" s="1"/>
  <c r="J30" i="7"/>
  <c r="AV57" i="1" s="1"/>
  <c r="F30" i="7"/>
  <c r="AZ57" i="1" s="1"/>
  <c r="J76" i="2"/>
  <c r="E75" i="3"/>
  <c r="F30" i="3"/>
  <c r="AZ53" i="1" s="1"/>
  <c r="R90" i="5"/>
  <c r="R89" i="5" s="1"/>
  <c r="R88" i="5" s="1"/>
  <c r="R87" i="5" s="1"/>
  <c r="F32" i="5"/>
  <c r="BB55" i="1" s="1"/>
  <c r="BB51" i="1" s="1"/>
  <c r="R123" i="5"/>
  <c r="P153" i="5"/>
  <c r="P88" i="5" s="1"/>
  <c r="P87" i="5" s="1"/>
  <c r="AU55" i="1" s="1"/>
  <c r="T88" i="6"/>
  <c r="T87" i="6" s="1"/>
  <c r="T86" i="6" s="1"/>
  <c r="P113" i="6"/>
  <c r="P87" i="6" s="1"/>
  <c r="P86" i="6" s="1"/>
  <c r="AU56" i="1" s="1"/>
  <c r="J79" i="7"/>
  <c r="J57" i="7" s="1"/>
  <c r="BK78" i="7"/>
  <c r="J78" i="7" s="1"/>
  <c r="T104" i="4"/>
  <c r="T87" i="4" s="1"/>
  <c r="T86" i="4" s="1"/>
  <c r="T85" i="4" s="1"/>
  <c r="P168" i="4"/>
  <c r="P87" i="4" s="1"/>
  <c r="P86" i="4" s="1"/>
  <c r="P85" i="4" s="1"/>
  <c r="AU54" i="1" s="1"/>
  <c r="T203" i="4"/>
  <c r="T90" i="5"/>
  <c r="F33" i="5"/>
  <c r="BC55" i="1" s="1"/>
  <c r="BC51" i="1" s="1"/>
  <c r="T123" i="5"/>
  <c r="R153" i="5"/>
  <c r="J89" i="6"/>
  <c r="J59" i="6" s="1"/>
  <c r="BK88" i="6"/>
  <c r="J30" i="6"/>
  <c r="AV56" i="1" s="1"/>
  <c r="AT56" i="1" s="1"/>
  <c r="R113" i="6"/>
  <c r="R87" i="6" s="1"/>
  <c r="R86" i="6" s="1"/>
  <c r="P78" i="7"/>
  <c r="AU57" i="1" s="1"/>
  <c r="F30" i="5"/>
  <c r="AZ55" i="1" s="1"/>
  <c r="J80" i="6"/>
  <c r="F31" i="6"/>
  <c r="BA56" i="1" s="1"/>
  <c r="BK113" i="6"/>
  <c r="J113" i="6" s="1"/>
  <c r="J62" i="6" s="1"/>
  <c r="F75" i="7"/>
  <c r="J31" i="7"/>
  <c r="AW57" i="1" s="1"/>
  <c r="F84" i="5"/>
  <c r="F30" i="6"/>
  <c r="AZ56" i="1" s="1"/>
  <c r="E68" i="7"/>
  <c r="W29" i="1" l="1"/>
  <c r="AY51" i="1"/>
  <c r="W28" i="1"/>
  <c r="AX51" i="1"/>
  <c r="T89" i="5"/>
  <c r="T88" i="5" s="1"/>
  <c r="T87" i="5" s="1"/>
  <c r="AZ51" i="1"/>
  <c r="BK86" i="3"/>
  <c r="J87" i="3"/>
  <c r="J58" i="3" s="1"/>
  <c r="BK86" i="4"/>
  <c r="J87" i="4"/>
  <c r="J58" i="4" s="1"/>
  <c r="BK87" i="6"/>
  <c r="J88" i="6"/>
  <c r="J58" i="6" s="1"/>
  <c r="AT55" i="1"/>
  <c r="AU51" i="1"/>
  <c r="J56" i="7"/>
  <c r="J27" i="7"/>
  <c r="AT57" i="1"/>
  <c r="BK89" i="5"/>
  <c r="J90" i="5"/>
  <c r="J59" i="5" s="1"/>
  <c r="BA51" i="1"/>
  <c r="BK83" i="2"/>
  <c r="J84" i="2"/>
  <c r="J58" i="2" s="1"/>
  <c r="J86" i="4" l="1"/>
  <c r="J57" i="4" s="1"/>
  <c r="BK85" i="4"/>
  <c r="J85" i="4" s="1"/>
  <c r="AW51" i="1"/>
  <c r="AK27" i="1" s="1"/>
  <c r="W27" i="1"/>
  <c r="AG57" i="1"/>
  <c r="AN57" i="1" s="1"/>
  <c r="J36" i="7"/>
  <c r="BK86" i="6"/>
  <c r="J86" i="6" s="1"/>
  <c r="J87" i="6"/>
  <c r="J57" i="6" s="1"/>
  <c r="BK85" i="3"/>
  <c r="J85" i="3" s="1"/>
  <c r="J86" i="3"/>
  <c r="J57" i="3" s="1"/>
  <c r="J89" i="5"/>
  <c r="J58" i="5" s="1"/>
  <c r="BK88" i="5"/>
  <c r="W26" i="1"/>
  <c r="AV51" i="1"/>
  <c r="BK82" i="2"/>
  <c r="J82" i="2" s="1"/>
  <c r="J83" i="2"/>
  <c r="J57" i="2" s="1"/>
  <c r="J88" i="5" l="1"/>
  <c r="J57" i="5" s="1"/>
  <c r="BK87" i="5"/>
  <c r="J87" i="5" s="1"/>
  <c r="J27" i="2"/>
  <c r="J56" i="2"/>
  <c r="J56" i="6"/>
  <c r="J27" i="6"/>
  <c r="AT51" i="1"/>
  <c r="AK26" i="1"/>
  <c r="J56" i="4"/>
  <c r="J27" i="4"/>
  <c r="J56" i="3"/>
  <c r="J27" i="3"/>
  <c r="AG53" i="1" l="1"/>
  <c r="AN53" i="1" s="1"/>
  <c r="J36" i="3"/>
  <c r="AG52" i="1"/>
  <c r="J36" i="2"/>
  <c r="AG54" i="1"/>
  <c r="AN54" i="1" s="1"/>
  <c r="J36" i="4"/>
  <c r="AG56" i="1"/>
  <c r="AN56" i="1" s="1"/>
  <c r="J36" i="6"/>
  <c r="J27" i="5"/>
  <c r="J56" i="5"/>
  <c r="AG55" i="1" l="1"/>
  <c r="AN55" i="1" s="1"/>
  <c r="J36" i="5"/>
  <c r="AN52" i="1"/>
  <c r="AG51" i="1" l="1"/>
  <c r="AK23" i="1" l="1"/>
  <c r="AK32" i="1" s="1"/>
  <c r="AN51" i="1"/>
</calcChain>
</file>

<file path=xl/sharedStrings.xml><?xml version="1.0" encoding="utf-8"?>
<sst xmlns="http://schemas.openxmlformats.org/spreadsheetml/2006/main" count="7820" uniqueCount="1052">
  <si>
    <t>Export VZ</t>
  </si>
  <si>
    <t>List obsahuje:</t>
  </si>
  <si>
    <t>3.0</t>
  </si>
  <si>
    <t>ZAMOK</t>
  </si>
  <si>
    <t>False</t>
  </si>
  <si>
    <t>{ee4d5c89-0118-4456-90e6-f3a0df8acca4}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</si>
  <si>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</si>
  <si>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</si>
  <si>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</si>
  <si>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</si>
  <si>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</si>
  <si>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</si>
  <si>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</si>
  <si>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</si>
  <si>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TV15-002a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</si>
  <si>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</si>
  <si>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</si>
  <si>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kaple svaté Notburgy</t>
  </si>
  <si>
    <t>0,1</t>
  </si>
  <si>
    <t>KSO:</t>
  </si>
  <si>
    <t/>
  </si>
  <si>
    <t>CC-CZ:</t>
  </si>
  <si>
    <t>1</t>
  </si>
  <si>
    <t>Místo:</t>
  </si>
  <si>
    <t>Podbořanský Rohozec</t>
  </si>
  <si>
    <t>Datum:</t>
  </si>
  <si>
    <t>6. 1. 2015</t>
  </si>
  <si>
    <t>10</t>
  </si>
  <si>
    <t>100</t>
  </si>
  <si>
    <t>Zadavatel:</t>
  </si>
  <si>
    <t>IČ:</t>
  </si>
  <si>
    <t>obec Podbořanský Rohozec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</si>
  <si>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</si>
  <si>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</si>
  <si>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</si>
  <si>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</si>
  <si>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</si>
  <si>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</si>
  <si>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</si>
  <si>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</si>
  <si>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</si>
  <si>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</si>
  <si>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</si>
  <si>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</si>
  <si>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</si>
  <si>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</si>
  <si>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</si>
  <si>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</si>
  <si>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</si>
  <si>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</si>
  <si>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</si>
  <si>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</si>
  <si>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</si>
  <si>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</si>
  <si>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</si>
  <si>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</si>
  <si>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</si>
  <si>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</si>
  <si>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</si>
  <si>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</si>
  <si>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</si>
  <si>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</si>
  <si>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</si>
  <si>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</si>
  <si>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</si>
  <si>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</si>
  <si>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</si>
  <si>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</si>
  <si>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</si>
  <si>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</si>
  <si>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</si>
  <si>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</si>
  <si>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</si>
  <si>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</si>
  <si>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</si>
  <si>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</si>
  <si>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</si>
  <si>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A</t>
  </si>
  <si>
    <t>Podlaha kostela</t>
  </si>
  <si>
    <t>STA</t>
  </si>
  <si>
    <t>{e3d27686-8b9d-4d05-a58a-0fb545104367}</t>
  </si>
  <si>
    <t>2</t>
  </si>
  <si>
    <t>B</t>
  </si>
  <si>
    <t>Úprava povrchů vnitřních</t>
  </si>
  <si>
    <t>{c86e405b-918d-4b36-a440-082c5325bec3}</t>
  </si>
  <si>
    <t>C</t>
  </si>
  <si>
    <t>Úprava povrchů vnějších</t>
  </si>
  <si>
    <t>{92672a57-fa76-436e-b421-d1113e1b685a}</t>
  </si>
  <si>
    <t>D1</t>
  </si>
  <si>
    <t>Střecha + krov</t>
  </si>
  <si>
    <t>{7a027a92-64a3-413e-aa3f-f5ad7cc3e181}</t>
  </si>
  <si>
    <t>D2</t>
  </si>
  <si>
    <t>Oprava věžičky</t>
  </si>
  <si>
    <t>{92c44cef-1a90-4419-ae22-74bf634582cc}</t>
  </si>
  <si>
    <t>E</t>
  </si>
  <si>
    <t>Vedlejší rozpočtové náklady a ostatní vedlejší náklady</t>
  </si>
  <si>
    <t>{63a802bc-a2f6-43d0-b810-b9134c7e329b}</t>
  </si>
  <si>
    <t>Zpět na list:</t>
  </si>
  <si>
    <t>KRYCÍ LIST SOUPISU</t>
  </si>
  <si>
    <t>Objekt:</t>
  </si>
  <si>
    <t>A - Podlaha kostela</t>
  </si>
  <si>
    <t>Ing. Zátko T.</t>
  </si>
  <si>
    <t>REKAPITULACE ČLENĚNÍ SOUPISU PRACÍ</t>
  </si>
  <si>
    <t>Kód dílu - Popis</t>
  </si>
  <si>
    <t>Cena celkem [CZK]</t>
  </si>
  <si>
    <t>Náklady soupisu celkem</t>
  </si>
  <si>
    <t>-1</t>
  </si>
  <si>
    <t>P - PODLAHA  KOSTELA</t>
  </si>
  <si>
    <t xml:space="preserve">    HSV - Práce a dodávky HSV</t>
  </si>
  <si>
    <t xml:space="preserve">      63 - Podlahy a podlahové konstrukce</t>
  </si>
  <si>
    <t xml:space="preserve">      95 - Různé dokončovací konstrukce</t>
  </si>
  <si>
    <t xml:space="preserve">      96 - Bourání konstrukcí</t>
  </si>
  <si>
    <t xml:space="preserve">      99 - Přesuny hmot a sutí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</si>
  <si>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</si>
  <si>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</si>
  <si>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</si>
  <si>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</si>
  <si>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</si>
  <si>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</si>
  <si>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</si>
  <si>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</si>
  <si>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</si>
  <si>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</si>
  <si>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</si>
  <si>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</si>
  <si>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</si>
  <si>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</si>
  <si>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P</t>
  </si>
  <si>
    <t>PODLAHA  KOSTELA</t>
  </si>
  <si>
    <t>ROZPOCET</t>
  </si>
  <si>
    <t>HSV</t>
  </si>
  <si>
    <t>Práce a dodávky HSV</t>
  </si>
  <si>
    <t>63</t>
  </si>
  <si>
    <t>Podlahy a podlahové konstrukce</t>
  </si>
  <si>
    <t>K</t>
  </si>
  <si>
    <t>6300003_R</t>
  </si>
  <si>
    <t>Kamenná dlažba podlahy do pískového lože</t>
  </si>
  <si>
    <t>m2</t>
  </si>
  <si>
    <t>4</t>
  </si>
  <si>
    <t>3</t>
  </si>
  <si>
    <t>-189492781</t>
  </si>
  <si>
    <t>VV</t>
  </si>
  <si>
    <t>včetně lože a vyplnění spár pískem</t>
  </si>
  <si>
    <t>72,0</t>
  </si>
  <si>
    <t>635111215</t>
  </si>
  <si>
    <t>Násyp pod podlahy ze štěrkopísku frakce 0-32 mmse zhutněním</t>
  </si>
  <si>
    <t>m3</t>
  </si>
  <si>
    <t>CS ÚRS 2014 02</t>
  </si>
  <si>
    <t>-879671619</t>
  </si>
  <si>
    <t>635111242_R</t>
  </si>
  <si>
    <t>Násyp pod podlahy ze štěrku frakce 16-32 se zhutněním</t>
  </si>
  <si>
    <t>-1962052848</t>
  </si>
  <si>
    <t>95</t>
  </si>
  <si>
    <t>Různé dokončovací konstrukce</t>
  </si>
  <si>
    <t>9500001_R</t>
  </si>
  <si>
    <t>Vyklizení kostela (lavice, obrazy apod), po dokončení oprav jejich zpětná instalace</t>
  </si>
  <si>
    <t>kpl</t>
  </si>
  <si>
    <t>-2039483457</t>
  </si>
  <si>
    <t>5</t>
  </si>
  <si>
    <t>9500010_R</t>
  </si>
  <si>
    <t>Větrací otvory 100/100 mm á2 m v jižní obvodové stěně tl. 800 mm +nerezová mřížka prozi hlodavcům z vnější strany otvoru</t>
  </si>
  <si>
    <t>kus</t>
  </si>
  <si>
    <t>290014938</t>
  </si>
  <si>
    <t>96</t>
  </si>
  <si>
    <t>Bourání konstrukcí</t>
  </si>
  <si>
    <t>6</t>
  </si>
  <si>
    <t>965042241</t>
  </si>
  <si>
    <t>Bourání podkladů pod dlažby nebo mazanin betonových tl přes 100 mm pl pře 4 m2</t>
  </si>
  <si>
    <t>-1915699620</t>
  </si>
  <si>
    <t>pod keramickou dlažbou</t>
  </si>
  <si>
    <t>70,0*0,25</t>
  </si>
  <si>
    <t>7</t>
  </si>
  <si>
    <t>965081213</t>
  </si>
  <si>
    <t>Bourání podlah z dlaždic keramických nebo xylolitových tl do 10 mm plochy přes 1 m2</t>
  </si>
  <si>
    <t>13263107</t>
  </si>
  <si>
    <t>stávající kaeramická podlaha</t>
  </si>
  <si>
    <t>99</t>
  </si>
  <si>
    <t>Přesuny hmot a sutí</t>
  </si>
  <si>
    <t>8</t>
  </si>
  <si>
    <t>997013111</t>
  </si>
  <si>
    <t>Vnitrostaveništní doprava suti a vybouraných hmot pro budovy v do 6 m s použitím mechanizace</t>
  </si>
  <si>
    <t>t</t>
  </si>
  <si>
    <t>-454911927</t>
  </si>
  <si>
    <t>suť odd.96</t>
  </si>
  <si>
    <t>41,02</t>
  </si>
  <si>
    <t>9</t>
  </si>
  <si>
    <t>997013501</t>
  </si>
  <si>
    <t>Odvoz suti a vybouraných hmot na skládku nebo meziskládku do 1 km se složením</t>
  </si>
  <si>
    <t>-188768745</t>
  </si>
  <si>
    <t>na placenou skládku</t>
  </si>
  <si>
    <t>997013509</t>
  </si>
  <si>
    <t>Příplatek k odvozu suti a vybouraných hmot na skládku ZKD 1 km přes 1 km</t>
  </si>
  <si>
    <t>-1100484690</t>
  </si>
  <si>
    <t>celkem cca 5 km</t>
  </si>
  <si>
    <t>41,02*(5-1)</t>
  </si>
  <si>
    <t>11</t>
  </si>
  <si>
    <t>997013801</t>
  </si>
  <si>
    <t>Poplatek za uložení stavebního betonového odpadu na skládce (skládkovné)</t>
  </si>
  <si>
    <t>1799960052</t>
  </si>
  <si>
    <t>suť odd.96 - pol.965042241</t>
  </si>
  <si>
    <t>38,5</t>
  </si>
  <si>
    <t>12</t>
  </si>
  <si>
    <t>997013803</t>
  </si>
  <si>
    <t>Poplatek za uložení stavebního odpadu z keramických materiálů na skládce (skládkovné)</t>
  </si>
  <si>
    <t>-653246798</t>
  </si>
  <si>
    <t>suť odd.96-pol.965081213</t>
  </si>
  <si>
    <t>2,52</t>
  </si>
  <si>
    <t>13</t>
  </si>
  <si>
    <t>998011001</t>
  </si>
  <si>
    <t>Přesun hmot pro budovy zděné v do 6 m</t>
  </si>
  <si>
    <t>1234554725</t>
  </si>
  <si>
    <t>B - Úprava povrchů vnitřních</t>
  </si>
  <si>
    <t>P-Vni - ÚPRAVA POVRCHŮ VNITŘNÍCH</t>
  </si>
  <si>
    <t xml:space="preserve">      61 - Úprava povrchů vnitřní</t>
  </si>
  <si>
    <t xml:space="preserve">      94 - Lešení a stavební výtahy</t>
  </si>
  <si>
    <t xml:space="preserve">    PSV - Práce a dodávky PSV</t>
  </si>
  <si>
    <t xml:space="preserve">      784 - Dokončovací práce - malby a tapety</t>
  </si>
  <si>
    <t>P-Vni</t>
  </si>
  <si>
    <t>ÚPRAVA POVRCHŮ VNITŘNÍCH</t>
  </si>
  <si>
    <t>61</t>
  </si>
  <si>
    <t>Úprava povrchů vnitřní</t>
  </si>
  <si>
    <t>6100100_R</t>
  </si>
  <si>
    <t>Zakrytí výplní otvorů a svislých ploch fólií přilepenou lepící páskou</t>
  </si>
  <si>
    <t>-1804419612</t>
  </si>
  <si>
    <t>okna, dveře</t>
  </si>
  <si>
    <t>21,0</t>
  </si>
  <si>
    <t>6111100_R</t>
  </si>
  <si>
    <t>Zatření spár vápennou maltou vnitřních stropů</t>
  </si>
  <si>
    <t>-35372858</t>
  </si>
  <si>
    <t>dle pol.978011191</t>
  </si>
  <si>
    <t>47,0</t>
  </si>
  <si>
    <t>611311131</t>
  </si>
  <si>
    <t>Potažení vnitřních stropů vápenným štukem tloušťky do 3 mm</t>
  </si>
  <si>
    <t>-925737640</t>
  </si>
  <si>
    <t>strop předsíně</t>
  </si>
  <si>
    <t>3,2*4,0</t>
  </si>
  <si>
    <t>1,6*1,0*1,1</t>
  </si>
  <si>
    <t>strop lodi</t>
  </si>
  <si>
    <t>13,2*4,8</t>
  </si>
  <si>
    <t>(4,8+2,0)/2*1,62</t>
  </si>
  <si>
    <t>3,8*4,8</t>
  </si>
  <si>
    <t>klenutí, plastické reliéfy</t>
  </si>
  <si>
    <t>101,7*0,15+0,077</t>
  </si>
  <si>
    <t>Mezisoučet</t>
  </si>
  <si>
    <t>méně :</t>
  </si>
  <si>
    <t>oprava omíkty otlučených ploch</t>
  </si>
  <si>
    <t>stropu zahrnuje též potažení štukem</t>
  </si>
  <si>
    <t>dle pol.611311141</t>
  </si>
  <si>
    <t>-47,0</t>
  </si>
  <si>
    <t>Součet</t>
  </si>
  <si>
    <t>611311141</t>
  </si>
  <si>
    <t xml:space="preserve">Omítka vápenná vnitřních ploch nanášená ručně dvouvrstvá štuková, tloušťky jádrové omítky do 10 mm a tloušťky štuku do 3 mm vodorovných konstrukcí stropů </t>
  </si>
  <si>
    <t>-866006829</t>
  </si>
  <si>
    <t>otlučená omítka</t>
  </si>
  <si>
    <t>611311191</t>
  </si>
  <si>
    <t>Příplatek k vápenné omítce vnitřních stropů za každých dalších 5 mm tloušťky ručně - tl.jádrové vrstvy = 40 mm</t>
  </si>
  <si>
    <t>1073347920</t>
  </si>
  <si>
    <t>(40-10)/5=6</t>
  </si>
  <si>
    <t>47,0*6</t>
  </si>
  <si>
    <t>6121200_R</t>
  </si>
  <si>
    <t>Spárování vápennou maltou vnitřních stěn z cihel</t>
  </si>
  <si>
    <t>1720822732</t>
  </si>
  <si>
    <t>plocha s otlučenou omítkou a</t>
  </si>
  <si>
    <t>vyčištěnými spárami</t>
  </si>
  <si>
    <t>dle pol.978013191</t>
  </si>
  <si>
    <t>176,0</t>
  </si>
  <si>
    <t>612311131</t>
  </si>
  <si>
    <t>Potažení vnitřních stěn vápenným štukem tloušťky do 3 mm</t>
  </si>
  <si>
    <t>479313493</t>
  </si>
  <si>
    <t>vnitřní obvodových zdí</t>
  </si>
  <si>
    <t>předsíň</t>
  </si>
  <si>
    <t>3,5*(3,2+4,0)*2</t>
  </si>
  <si>
    <t>hlavní loď</t>
  </si>
  <si>
    <t>5*(13,1*2+2,5*2+3,2+2,0+2,0*3)</t>
  </si>
  <si>
    <t>výklenky, plastické reliéfy a ozdobné</t>
  </si>
  <si>
    <t>profilování, zaoblení apod.</t>
  </si>
  <si>
    <t>262,4*0,15+0,24</t>
  </si>
  <si>
    <t>méně</t>
  </si>
  <si>
    <t xml:space="preserve">vnitřních stěn zahrnuje též potažení </t>
  </si>
  <si>
    <t>štukem</t>
  </si>
  <si>
    <t>-172,0</t>
  </si>
  <si>
    <t>612311141</t>
  </si>
  <si>
    <t>Omítka vápenná vnitřních ploch nanášená ručně dvouvrstvá štuková, tloušťky jádrové omítky do 10 mm a tloušťky štuku do 3 mm svislých konstrukcí stěn</t>
  </si>
  <si>
    <t>-159974489</t>
  </si>
  <si>
    <t>612311191</t>
  </si>
  <si>
    <t>Příplatek k vápenné omítce vnitřních stěn za každých dalších 5 mm tloušťky ručně - tl.jádrové vrstvy = 40 mm</t>
  </si>
  <si>
    <t>1623035975</t>
  </si>
  <si>
    <t>176,0*6</t>
  </si>
  <si>
    <t>94</t>
  </si>
  <si>
    <t>Lešení a stavební výtahy</t>
  </si>
  <si>
    <t>949101111</t>
  </si>
  <si>
    <t>Lešení pomocné pro objekty pozemních staveb s lešeňovou podlahou v do 1,9 m zatížení do 150 kg/m2</t>
  </si>
  <si>
    <t>838683570</t>
  </si>
  <si>
    <t>vnitřní lešení</t>
  </si>
  <si>
    <t>pro opravu omítek a výmalbu</t>
  </si>
  <si>
    <t>(výměra v m2 plochy podlahy lešení)</t>
  </si>
  <si>
    <t>3,8*4,8*2+0,52</t>
  </si>
  <si>
    <t>949101112</t>
  </si>
  <si>
    <t>Lešení pomocné pro objekty pozemních staveb s lešeňovou podlahou v do 3,5 m zatížení do 150 kg/m2</t>
  </si>
  <si>
    <t>-26695792</t>
  </si>
  <si>
    <t>vnitřní lešení pro opravu omítek</t>
  </si>
  <si>
    <t>a výmalbu</t>
  </si>
  <si>
    <t>9,4*4,8</t>
  </si>
  <si>
    <t>1,5*0,8</t>
  </si>
  <si>
    <t>0,372</t>
  </si>
  <si>
    <t>9400101_R</t>
  </si>
  <si>
    <t>Doprava lešení na staveniště a zpět</t>
  </si>
  <si>
    <t>Kč</t>
  </si>
  <si>
    <t>-443363314</t>
  </si>
  <si>
    <t>952902131</t>
  </si>
  <si>
    <t>Čištění budov omytí drsných podlah</t>
  </si>
  <si>
    <t>-869649464</t>
  </si>
  <si>
    <t>1,6*1,0</t>
  </si>
  <si>
    <t>1.patro</t>
  </si>
  <si>
    <t>0,492</t>
  </si>
  <si>
    <t>14</t>
  </si>
  <si>
    <t>952902231</t>
  </si>
  <si>
    <t>Čištění budov omytí schodišť</t>
  </si>
  <si>
    <t>-587297952</t>
  </si>
  <si>
    <t>978011191</t>
  </si>
  <si>
    <t>Otlučení vnitřních omítek MV nebo MVC stropů o rozsahu do 100 %</t>
  </si>
  <si>
    <t>-810552038</t>
  </si>
  <si>
    <t>otlučení narušených ploch, kde omítka</t>
  </si>
  <si>
    <t>samovolně odpadává</t>
  </si>
  <si>
    <t>odhad dle prohlídky zdiva - cca 40% stropu</t>
  </si>
  <si>
    <t>Mezisoučet - 100% plochy stropu</t>
  </si>
  <si>
    <t>z toho 4,0%</t>
  </si>
  <si>
    <t>117,0*0,4+0,2</t>
  </si>
  <si>
    <t>Mezisoučet - 40% plochy stropu</t>
  </si>
  <si>
    <t>16</t>
  </si>
  <si>
    <t>978013191</t>
  </si>
  <si>
    <t>Otlučení omítek vápenných nebo vápenocementových stěn, stropů vnitřních stěn s vyškrabáním spar, s očištěním zdiva</t>
  </si>
  <si>
    <t>667964866</t>
  </si>
  <si>
    <t>vnitřní obvodové zdi do výšky 1,5 m</t>
  </si>
  <si>
    <t>1,5*(3,2+2,0+4,0+2,8)</t>
  </si>
  <si>
    <t>1,5*(13,1*2+2,5*2+2,2+2,0+2,0*2+0,8)</t>
  </si>
  <si>
    <t>78,3*0,15+0,955</t>
  </si>
  <si>
    <t>otlučení dalších narušených ploch, kde omítka</t>
  </si>
  <si>
    <t>odhad dle prohlídky zdiva</t>
  </si>
  <si>
    <t>85</t>
  </si>
  <si>
    <t>17</t>
  </si>
  <si>
    <t>1637029202</t>
  </si>
  <si>
    <t>11,533</t>
  </si>
  <si>
    <t>18</t>
  </si>
  <si>
    <t>-1095584525</t>
  </si>
  <si>
    <t>19</t>
  </si>
  <si>
    <t>-723077918</t>
  </si>
  <si>
    <t>11,533*(5-1)</t>
  </si>
  <si>
    <t>20</t>
  </si>
  <si>
    <t>1293282132</t>
  </si>
  <si>
    <t>-1313569362</t>
  </si>
  <si>
    <t>PSV</t>
  </si>
  <si>
    <t>Práce a dodávky PSV</t>
  </si>
  <si>
    <t>784</t>
  </si>
  <si>
    <t>Dokončovací práce - malby a tapety</t>
  </si>
  <si>
    <t>22</t>
  </si>
  <si>
    <t>784111003</t>
  </si>
  <si>
    <t>Oprášení (ometení ) podkladu v místnostech výšky do 5,00 m</t>
  </si>
  <si>
    <t>-1058828088</t>
  </si>
  <si>
    <t>dle pol.784121003</t>
  </si>
  <si>
    <t>201,0</t>
  </si>
  <si>
    <t>23</t>
  </si>
  <si>
    <t>784121003</t>
  </si>
  <si>
    <t>Oškrabání malby v mísnostech výšky do 5,00 m</t>
  </si>
  <si>
    <t>1256872120</t>
  </si>
  <si>
    <t>3,8*4,8+0,332</t>
  </si>
  <si>
    <t>101,7*0,15+0,745</t>
  </si>
  <si>
    <t>méně otlučené plochy</t>
  </si>
  <si>
    <t>pol.978011191</t>
  </si>
  <si>
    <t xml:space="preserve">vnitřní obvodové zdi </t>
  </si>
  <si>
    <t>pol.978013191</t>
  </si>
  <si>
    <t>24</t>
  </si>
  <si>
    <t>7843120_R</t>
  </si>
  <si>
    <t xml:space="preserve">Dvojnásobné bílé vápenné malby v místnostech výšky do 5,00 m </t>
  </si>
  <si>
    <t>1417851558</t>
  </si>
  <si>
    <t>2x vápenný nátěr, dobře přilnavý,</t>
  </si>
  <si>
    <t>na vápennou omítku</t>
  </si>
  <si>
    <t>pol.784121003</t>
  </si>
  <si>
    <t>plocha s opravenou omítkou</t>
  </si>
  <si>
    <t>pol.611311141+612311141</t>
  </si>
  <si>
    <t>47,0+176,0</t>
  </si>
  <si>
    <t>C - Úprava povrchů vnějších</t>
  </si>
  <si>
    <t>P-Vně - ÚPRAVA POVRCHŮ VNĚJŠÍCH</t>
  </si>
  <si>
    <t xml:space="preserve">      1 - Zemní práce</t>
  </si>
  <si>
    <t xml:space="preserve">      31 - Zdi podpěrné a volné</t>
  </si>
  <si>
    <t xml:space="preserve">      59 - Kryty pozemních komunikací, letišť a ploch dlážděných (předlažby)</t>
  </si>
  <si>
    <t xml:space="preserve">      62 - Úprava povrchů vnější</t>
  </si>
  <si>
    <t>P-Vně</t>
  </si>
  <si>
    <t>ÚPRAVA POVRCHŮ VNĚJŠÍCH</t>
  </si>
  <si>
    <t>Zemní práce</t>
  </si>
  <si>
    <t>132201101</t>
  </si>
  <si>
    <t>Hloubení rýh š do 600 mm v hornině tř. 3 objemu do 100 m3</t>
  </si>
  <si>
    <t>955044220</t>
  </si>
  <si>
    <t>pro okapový chodník z kamenné dlažby</t>
  </si>
  <si>
    <t>plocha 37 m2  hl.400 mm</t>
  </si>
  <si>
    <t>0,4*37,0</t>
  </si>
  <si>
    <t>162601102</t>
  </si>
  <si>
    <t>Vodorovné přemístění do 5000 m výkopku/sypaniny z horniny tř. 1 až 4</t>
  </si>
  <si>
    <t>1506950902</t>
  </si>
  <si>
    <t>vykopaná zemina na skládku</t>
  </si>
  <si>
    <t>pol.132201101</t>
  </si>
  <si>
    <t>14,8</t>
  </si>
  <si>
    <t>171201201</t>
  </si>
  <si>
    <t>Uložení sypaniny na skládky</t>
  </si>
  <si>
    <t>-2090077947</t>
  </si>
  <si>
    <t>171201211</t>
  </si>
  <si>
    <t>Poplatek za uložení odpadu ze sypaniny na skládce (skládkovné)</t>
  </si>
  <si>
    <t>-1539588001</t>
  </si>
  <si>
    <t>14,8*1,5</t>
  </si>
  <si>
    <t>31</t>
  </si>
  <si>
    <t>Zdi podpěrné a volné</t>
  </si>
  <si>
    <t>3102382_R</t>
  </si>
  <si>
    <t>Dozdívky poškozeného zdiva na vnější fasádě cihlami pálenými na MV</t>
  </si>
  <si>
    <t>-1797438672</t>
  </si>
  <si>
    <t>dle pol.962023390</t>
  </si>
  <si>
    <t>1,0</t>
  </si>
  <si>
    <t>59</t>
  </si>
  <si>
    <t>Kryty pozemních komunikací, letišť a ploch dlážděných (předlažby)</t>
  </si>
  <si>
    <t>564261111</t>
  </si>
  <si>
    <t>Podklad nebo podsyp ze štěrkopísku ŠP tl 200 mm</t>
  </si>
  <si>
    <t>-493713828</t>
  </si>
  <si>
    <t>odvodňovací kamenný rigol (koryto)</t>
  </si>
  <si>
    <t>dle pol.597161111</t>
  </si>
  <si>
    <t>37,0</t>
  </si>
  <si>
    <t>597161111_R</t>
  </si>
  <si>
    <t>Rigol dlážděný do lože z betonu C30/37 tl. 100 mm, s vyplněním a zatřením spár cementovou maltou z lomového kamene tl. do 250 mm</t>
  </si>
  <si>
    <t>427831788</t>
  </si>
  <si>
    <t>kamenné koryto pro odvedení vody</t>
  </si>
  <si>
    <t>od kostela (ve spádu 1% od objektu)</t>
  </si>
  <si>
    <t>tl.lomového kamene = 100 mm</t>
  </si>
  <si>
    <t>631362021</t>
  </si>
  <si>
    <t xml:space="preserve">Výztuž mazanin svařovanými sítěmi </t>
  </si>
  <si>
    <t>1300679892</t>
  </si>
  <si>
    <t>výztužná síť podkladní ho betonu</t>
  </si>
  <si>
    <t>dlážděného rigolu</t>
  </si>
  <si>
    <t>výztužná síť 5 kg /m2</t>
  </si>
  <si>
    <t>37,0*5,0*1,25*0,001</t>
  </si>
  <si>
    <t>62</t>
  </si>
  <si>
    <t>Úprava povrchů vnější</t>
  </si>
  <si>
    <t>6220001_R</t>
  </si>
  <si>
    <t xml:space="preserve">Nátěr vápenný vnější omítky stěn dvojnásobný </t>
  </si>
  <si>
    <t>-5800710</t>
  </si>
  <si>
    <t>celá plocha fasády kostela</t>
  </si>
  <si>
    <t>dle pol.9851313_R mezisoučet A+B</t>
  </si>
  <si>
    <t>244,0+49,0</t>
  </si>
  <si>
    <t>622321131</t>
  </si>
  <si>
    <t>Potažení vnějších stěn  štukem tloušťky do 3 mm</t>
  </si>
  <si>
    <t>342240031</t>
  </si>
  <si>
    <t>fasády zahrnuje též potažení štukem</t>
  </si>
  <si>
    <t>dle pol.978015391</t>
  </si>
  <si>
    <t>-157,0</t>
  </si>
  <si>
    <t>622321141_R</t>
  </si>
  <si>
    <t>Omítka vápenná vnějších ploch nanášená ručně dvouvrstvá, tloušťky jádrové omítky do 15 mm a tloušťky štuku do 3 mm štuková stěn</t>
  </si>
  <si>
    <t>968084319</t>
  </si>
  <si>
    <t>157,0</t>
  </si>
  <si>
    <t>622321191_R</t>
  </si>
  <si>
    <t>Příplatek k vápenné omítce vnějších stěn za každých dalších 5 mm tloušťky ručně - tl. jádrové vrstvy 50 mm</t>
  </si>
  <si>
    <t>1893745616</t>
  </si>
  <si>
    <t>(50-15)/5=7</t>
  </si>
  <si>
    <t>157,0*7</t>
  </si>
  <si>
    <t>622631001_R</t>
  </si>
  <si>
    <t>Spárování vápenou maltou vnějších ploch stěn z cihel</t>
  </si>
  <si>
    <t>-1849192738</t>
  </si>
  <si>
    <t>v místě otlučené omítky s vyčištěnými</t>
  </si>
  <si>
    <t>spárami do hl. 20 mm</t>
  </si>
  <si>
    <t>pol.978015391</t>
  </si>
  <si>
    <t>6299001_R</t>
  </si>
  <si>
    <t>Ochrana soch umístěných na východním průčelí fasády  (jejich zakrytí, případně přemístění a znovuumístění na fasádu)</t>
  </si>
  <si>
    <t>-828428669</t>
  </si>
  <si>
    <t>629991011</t>
  </si>
  <si>
    <t>-1920307417</t>
  </si>
  <si>
    <t>9851313_R</t>
  </si>
  <si>
    <t>Ruční očištění ploch stěn mechanicky kartáčováním, ometením</t>
  </si>
  <si>
    <t>-1726515487</t>
  </si>
  <si>
    <t>celková plocha vnější fasády</t>
  </si>
  <si>
    <t>26,0</t>
  </si>
  <si>
    <t>218,0</t>
  </si>
  <si>
    <t>Mezisoučet A</t>
  </si>
  <si>
    <t>ostění, římsy, výklenky apod</t>
  </si>
  <si>
    <t>244,0*0,2+0,2</t>
  </si>
  <si>
    <t>Mezisoučet B</t>
  </si>
  <si>
    <t>méně otlučená plocha</t>
  </si>
  <si>
    <t>985131411</t>
  </si>
  <si>
    <t>Vysušení ploch stěn, rubu kleneb a podlah stlačeným vzduchem</t>
  </si>
  <si>
    <t>-730981333</t>
  </si>
  <si>
    <t>před opravou omítel</t>
  </si>
  <si>
    <t>941111121</t>
  </si>
  <si>
    <t>Montáž lešení řadového trubkového lehkého s podlahami zatížení do 200 kg/m2 š do 1,2 m v do 10 m</t>
  </si>
  <si>
    <t>-1416796502</t>
  </si>
  <si>
    <t>fasádní lešení</t>
  </si>
  <si>
    <t>3,0*(5,1*+1,2*2)</t>
  </si>
  <si>
    <t>4,0*(5,1+1,2*2)</t>
  </si>
  <si>
    <t>5,0*(14,1+1,0+1,2*4)*2</t>
  </si>
  <si>
    <t>2,0*(1,0*1,2)*2</t>
  </si>
  <si>
    <t>3,5*(6,0+1,2*2)</t>
  </si>
  <si>
    <t>4,5*2*0,5</t>
  </si>
  <si>
    <t>6,0*(5,5+1,0+1,2*6)</t>
  </si>
  <si>
    <t>5,0*3,0*0,5</t>
  </si>
  <si>
    <t>0,88</t>
  </si>
  <si>
    <t>941111221</t>
  </si>
  <si>
    <t>Příplatek k lešení řadovému trubkovému lehkému s podlahami š 1,2 m v 10 m za první a ZKD den použití</t>
  </si>
  <si>
    <t>-403653413</t>
  </si>
  <si>
    <t>celkem 30 dní</t>
  </si>
  <si>
    <t>395,0*30</t>
  </si>
  <si>
    <t>941111821</t>
  </si>
  <si>
    <t>Demontáž lešení řadového trubkového lehkého s podlahami zatížení do 200 kg/m2 š do 1,2 m v do 10 m</t>
  </si>
  <si>
    <t>-1207719906</t>
  </si>
  <si>
    <t>-82763042</t>
  </si>
  <si>
    <t>962023390</t>
  </si>
  <si>
    <t>Bourání zdiva nadzákladového smíšeného na MV nebo MVC do 1 m3</t>
  </si>
  <si>
    <t>313114560</t>
  </si>
  <si>
    <t>ubourání silně poškozeného stávajícího</t>
  </si>
  <si>
    <t>zdiva v místech, kde již dochází k</t>
  </si>
  <si>
    <t>rozpadu cihel (vnější rohy zdiva)</t>
  </si>
  <si>
    <t>978015391</t>
  </si>
  <si>
    <t>Otlučení omítek vápenných nebo vápenocementových stěn, stropů vnějších, s vyškrabáním spár, s očištěním zdiva</t>
  </si>
  <si>
    <t>-32519660</t>
  </si>
  <si>
    <t>vnější obvodové zdi do výšky 1,5 m</t>
  </si>
  <si>
    <t>1,5*(5,2*3-1,25+1,0*2+14,1*2+0,5*2+5,55-1,2)</t>
  </si>
  <si>
    <t>74,85*0,02+0,653</t>
  </si>
  <si>
    <t>odhad dle prohlídky fasády</t>
  </si>
  <si>
    <t>80,0</t>
  </si>
  <si>
    <t>1533484395</t>
  </si>
  <si>
    <t>25</t>
  </si>
  <si>
    <t>-2050139298</t>
  </si>
  <si>
    <t>26</t>
  </si>
  <si>
    <t>-35015466</t>
  </si>
  <si>
    <t>27</t>
  </si>
  <si>
    <t>-2056002220</t>
  </si>
  <si>
    <t>28</t>
  </si>
  <si>
    <t>-353285388</t>
  </si>
  <si>
    <t>D1 - Střecha + krov</t>
  </si>
  <si>
    <t>S - STŘECHA + KROV</t>
  </si>
  <si>
    <t xml:space="preserve">      H - Hromosvod</t>
  </si>
  <si>
    <t xml:space="preserve">      762 - Konstrukce tesařské</t>
  </si>
  <si>
    <t xml:space="preserve">      764 - Konstrukce klempířské</t>
  </si>
  <si>
    <t xml:space="preserve">      765 - Konstrukce pokrývačské</t>
  </si>
  <si>
    <t xml:space="preserve">      783 - Dokončovací práce - nátěry</t>
  </si>
  <si>
    <t>S</t>
  </si>
  <si>
    <t>STŘECHA + KROV</t>
  </si>
  <si>
    <t>941112121</t>
  </si>
  <si>
    <t>Montáž lešení řadového trubkového lehkého bez podlah zatížení do 200 kg/m2 š do 1,2 m v do 10 m</t>
  </si>
  <si>
    <t>-1563830313</t>
  </si>
  <si>
    <t>lešení okolo kostela</t>
  </si>
  <si>
    <t>941112221</t>
  </si>
  <si>
    <t>Příplatek k lešení řadovému trubkovému lehkému bez podlah š 1,2 m v 10m za první a ZKD den použití</t>
  </si>
  <si>
    <t>1840750902</t>
  </si>
  <si>
    <t>celkem 35 dní</t>
  </si>
  <si>
    <t>395,0*35</t>
  </si>
  <si>
    <t>941112821</t>
  </si>
  <si>
    <t>Demontáž lešení řadového trubkového lehkého bez podlah zatížení do 200 kg/m2 š do 1,2 m v do 10 m</t>
  </si>
  <si>
    <t>-1395920677</t>
  </si>
  <si>
    <t>641257676</t>
  </si>
  <si>
    <t>pro práce na krovu</t>
  </si>
  <si>
    <t>150,0</t>
  </si>
  <si>
    <t>949211111</t>
  </si>
  <si>
    <t>Montáž lešeňové podlahy s příčníky pro trubková lešení v do 10 m</t>
  </si>
  <si>
    <t>-2016523318</t>
  </si>
  <si>
    <t>1,2*(5,2*2+0,6*2+14,2*2+1,0*2)</t>
  </si>
  <si>
    <t>1,2*(5,1*2+5,2+1,2*10)</t>
  </si>
  <si>
    <t>0,72</t>
  </si>
  <si>
    <t>949211211</t>
  </si>
  <si>
    <t>Příplatek k lešeňové podlaze s příčníky pro trubková lešení za první a ZKD den použití</t>
  </si>
  <si>
    <t>-472142153</t>
  </si>
  <si>
    <t>84,0*35</t>
  </si>
  <si>
    <t>949211811</t>
  </si>
  <si>
    <t>Demontáž lešeňové podlahy s příčníky pro trubková lešení v do 10 m</t>
  </si>
  <si>
    <t>-1831915033</t>
  </si>
  <si>
    <t>9410100_R</t>
  </si>
  <si>
    <t xml:space="preserve">Doprava lešení na staveniště a zpět </t>
  </si>
  <si>
    <t>1322134582</t>
  </si>
  <si>
    <t>9410200_R</t>
  </si>
  <si>
    <t>Ochranná fólie pro zakrytí otevřeného krovu při nepřízni počací</t>
  </si>
  <si>
    <t>-1934005187</t>
  </si>
  <si>
    <t>762341811</t>
  </si>
  <si>
    <t>Demontáž bednění střech z prken</t>
  </si>
  <si>
    <t>1538533376</t>
  </si>
  <si>
    <t>po demontáži krytiny kontrola bednění</t>
  </si>
  <si>
    <t>předpoklad : 50% plochy bednění výměna</t>
  </si>
  <si>
    <t>210,0*0,5</t>
  </si>
  <si>
    <t>762342811</t>
  </si>
  <si>
    <t>Demontáž laťování střech z latí osové vzdálenosti do 0,22 m</t>
  </si>
  <si>
    <t>-1914044709</t>
  </si>
  <si>
    <t>764002841</t>
  </si>
  <si>
    <t>Demontáž oplechování horních ploch zdí a nadezdívek do suti</t>
  </si>
  <si>
    <t>m</t>
  </si>
  <si>
    <t>61844891</t>
  </si>
  <si>
    <t>764002851</t>
  </si>
  <si>
    <t>Demontáž oplechování parapetů do suti</t>
  </si>
  <si>
    <t>-1325563141</t>
  </si>
  <si>
    <t>-637830364</t>
  </si>
  <si>
    <t>764002861</t>
  </si>
  <si>
    <t>Demontáž oplechování říms a ozdobných prvků do suti</t>
  </si>
  <si>
    <t>-1219429164</t>
  </si>
  <si>
    <t>1740436164</t>
  </si>
  <si>
    <t>764002871</t>
  </si>
  <si>
    <t>Demontáž lemování zdí do suti</t>
  </si>
  <si>
    <t>-1429617287</t>
  </si>
  <si>
    <t>765111825</t>
  </si>
  <si>
    <t>Demontáž krytiny keramické hladké sklonu do 30° do suti</t>
  </si>
  <si>
    <t>138947145</t>
  </si>
  <si>
    <t>765111831</t>
  </si>
  <si>
    <t>Příplatek k demontáži krytiny keramické hladké do suti za sklon přes 30°</t>
  </si>
  <si>
    <t>1473531832</t>
  </si>
  <si>
    <t>997013112</t>
  </si>
  <si>
    <t>Vnitrostaveništní doprava suti a vybouraných hmot pro budovy v do 9 m s použitím mechanizace</t>
  </si>
  <si>
    <t>1312495814</t>
  </si>
  <si>
    <t>-1343922033</t>
  </si>
  <si>
    <t>25,821</t>
  </si>
  <si>
    <t>-1853098422</t>
  </si>
  <si>
    <t>25,821*(5-1)</t>
  </si>
  <si>
    <t>-1674342934</t>
  </si>
  <si>
    <t>suť pol.765111825 (odd.96)</t>
  </si>
  <si>
    <t>15,79</t>
  </si>
  <si>
    <t>997013811</t>
  </si>
  <si>
    <t>Poplatek za uložení stavebního dřevěného odpadu na skládce (skládkovné)</t>
  </si>
  <si>
    <t>-2121766423</t>
  </si>
  <si>
    <t>suť odd.762</t>
  </si>
  <si>
    <t>6,633</t>
  </si>
  <si>
    <t>997013831</t>
  </si>
  <si>
    <t>Poplatek za uložení stavebního směsného odpadu na skládce (skládkovné)</t>
  </si>
  <si>
    <t>731980410</t>
  </si>
  <si>
    <t>25,821-15,79-6,633</t>
  </si>
  <si>
    <t>H</t>
  </si>
  <si>
    <t>Hromosvod</t>
  </si>
  <si>
    <t>H01</t>
  </si>
  <si>
    <t>Hromosvod  včetně uzemění</t>
  </si>
  <si>
    <t>311706628</t>
  </si>
  <si>
    <t>762</t>
  </si>
  <si>
    <t>Konstrukce tesařské</t>
  </si>
  <si>
    <t>762341210</t>
  </si>
  <si>
    <t>Montáž bednění střech rovných a šikmých sklonu do 60° z hrubých prken na sraz</t>
  </si>
  <si>
    <t>350599107</t>
  </si>
  <si>
    <t>M</t>
  </si>
  <si>
    <t>605151110</t>
  </si>
  <si>
    <t>řezivo jehličnaté boční prkno jakost I.-II. 2 - 3 cm - dodávka, doprava</t>
  </si>
  <si>
    <t>32</t>
  </si>
  <si>
    <t>-1972884743</t>
  </si>
  <si>
    <t>ztratné 10%</t>
  </si>
  <si>
    <t>pol.762341210</t>
  </si>
  <si>
    <t>105,0*0,025*1,1</t>
  </si>
  <si>
    <t>29</t>
  </si>
  <si>
    <t>762342311</t>
  </si>
  <si>
    <t>Montáž laťování na střechách sklonu do 60° osové vzdálenosti do 150 mm</t>
  </si>
  <si>
    <t>1953324270</t>
  </si>
  <si>
    <t>střecha lodi</t>
  </si>
  <si>
    <t>171,0</t>
  </si>
  <si>
    <t>střecha předsíně</t>
  </si>
  <si>
    <t>39,0</t>
  </si>
  <si>
    <t>30</t>
  </si>
  <si>
    <t>605141130</t>
  </si>
  <si>
    <t>řezivo jehličnaté,střešní latě impregnované dl 2 - 3,5 m</t>
  </si>
  <si>
    <t>1463716821</t>
  </si>
  <si>
    <t>0,012m3/1 m2 plochy</t>
  </si>
  <si>
    <t>pol.762342311</t>
  </si>
  <si>
    <t>210,0*0,012*1,1</t>
  </si>
  <si>
    <t>762395000</t>
  </si>
  <si>
    <t>Spojovací prostředky pro montáž krovu, bednění, laťování, světlíky, klíny</t>
  </si>
  <si>
    <t>-1695714279</t>
  </si>
  <si>
    <t>pol.605141130+605151110</t>
  </si>
  <si>
    <t>2,772+2,888</t>
  </si>
  <si>
    <t>7620100_R</t>
  </si>
  <si>
    <t>Oprava krovu hlavní lodi - výměna celých prvků, které jsou více jak z 50% poškozeny</t>
  </si>
  <si>
    <t>535110552</t>
  </si>
  <si>
    <t>Výměna poškozených dřevěných prvků krovu</t>
  </si>
  <si>
    <t>dle popisu v technické zprávě a výkresu detailů.</t>
  </si>
  <si>
    <t>Do ceny zahrnuto  vyříznutí, výměna, materiál,</t>
  </si>
  <si>
    <t>a spojovací prvky,</t>
  </si>
  <si>
    <t>dále zajištění+podepření konstrukce při výměně.</t>
  </si>
  <si>
    <t>Celkový objem vyměněných dřev.prvků -</t>
  </si>
  <si>
    <t>předpoklad 40 % řeziva</t>
  </si>
  <si>
    <t xml:space="preserve">(může být upraven dle skutečného stavu) </t>
  </si>
  <si>
    <t>celkový objem řeziva hl.lodi :</t>
  </si>
  <si>
    <t>12,8*0,4</t>
  </si>
  <si>
    <t>33</t>
  </si>
  <si>
    <t>7620200_R</t>
  </si>
  <si>
    <t>Oprava krovu hlavní lodi - výměna pouze poškozených částí prvků krovu</t>
  </si>
  <si>
    <t>-1027577503</t>
  </si>
  <si>
    <t>Výměna poškozených dřevěných čásí prvků krovu</t>
  </si>
  <si>
    <t xml:space="preserve">Celkový objem vyměněného řeziva - </t>
  </si>
  <si>
    <t>předpoklad 20 % řeziva z objemu zbývajícího</t>
  </si>
  <si>
    <t>krovu po výměně celých prvků</t>
  </si>
  <si>
    <t xml:space="preserve">(může být upraveno dle skutečného stavu) </t>
  </si>
  <si>
    <t>12,8</t>
  </si>
  <si>
    <t>méně pol.7620100_R</t>
  </si>
  <si>
    <t>-5,12</t>
  </si>
  <si>
    <t>z toho 20%</t>
  </si>
  <si>
    <t>7,58*0,2</t>
  </si>
  <si>
    <t>34</t>
  </si>
  <si>
    <t>7620300_R</t>
  </si>
  <si>
    <t>Oprava krovu nad předsíní a vchodem - výměna celých prvků, které jsou více jak z 50% poškozeny</t>
  </si>
  <si>
    <t>2009347739</t>
  </si>
  <si>
    <t>Položka zahrnuje :</t>
  </si>
  <si>
    <t>celkový objem řeziva krovu nad předsíní :</t>
  </si>
  <si>
    <t>3,7*0,4</t>
  </si>
  <si>
    <t>35</t>
  </si>
  <si>
    <t>7620400_R</t>
  </si>
  <si>
    <t>Oprava krovu nad předsíní a vchodem - výměna pouze poškozených částí prvků krovu</t>
  </si>
  <si>
    <t>787889448</t>
  </si>
  <si>
    <t>Položka obsahuje</t>
  </si>
  <si>
    <t>3,7</t>
  </si>
  <si>
    <t>méně pol.7620300_R</t>
  </si>
  <si>
    <t>-1,48</t>
  </si>
  <si>
    <t>2,22*0,2</t>
  </si>
  <si>
    <t>36</t>
  </si>
  <si>
    <t>7620600_R</t>
  </si>
  <si>
    <t>Výměna všech dřevěných prvků, které jsou v přímém styku se zdivem (pozednice a další dle TZ)</t>
  </si>
  <si>
    <t>-840974285</t>
  </si>
  <si>
    <t>Výměna dřevěných prvků</t>
  </si>
  <si>
    <t>celkový objem řeziva :</t>
  </si>
  <si>
    <t>3,5</t>
  </si>
  <si>
    <t>37</t>
  </si>
  <si>
    <t>998762102</t>
  </si>
  <si>
    <t>Přesun hmot tonážní pro kce tesařské v objektech v do 12 m</t>
  </si>
  <si>
    <t>-804481530</t>
  </si>
  <si>
    <t>764</t>
  </si>
  <si>
    <t>Konstrukce klempířské</t>
  </si>
  <si>
    <t>38</t>
  </si>
  <si>
    <t>7642244_R</t>
  </si>
  <si>
    <t>Oplechování horních ploch a nadezdívek (atik) z Al plechu s povrchovou úpravou mechanicky kotvené rš  přes 800mm, odstín cihlově červená - montáž, dodávka, doprava včetně všech doplňků a kotvení</t>
  </si>
  <si>
    <t>822107931</t>
  </si>
  <si>
    <t>oplechování štítových stěn</t>
  </si>
  <si>
    <t>17,0</t>
  </si>
  <si>
    <t>39</t>
  </si>
  <si>
    <t>764226408</t>
  </si>
  <si>
    <t>Oplechování parapetů rovných mechanicky kotvené z Al plechu  rš 700 mm, odstín cihlově červená - montáž, dodávka, doprava včetně všech doplňků a kotvení</t>
  </si>
  <si>
    <t>727679291</t>
  </si>
  <si>
    <t>40</t>
  </si>
  <si>
    <t>7642284_R</t>
  </si>
  <si>
    <t>Oplechování římsy  z Al plechu s povrchovou úpravou rš 650 mm, odstín cihlově červená - montáž, dodávka, doprava včetně všech doplňků a kotvení</t>
  </si>
  <si>
    <t>-241392601</t>
  </si>
  <si>
    <t>41</t>
  </si>
  <si>
    <t>998764102</t>
  </si>
  <si>
    <t>Přesun hmot tonážní pro konstrukce klempířské v objektech v do 12 m</t>
  </si>
  <si>
    <t>-111055521</t>
  </si>
  <si>
    <t>765</t>
  </si>
  <si>
    <t>Konstrukce pokrývačské</t>
  </si>
  <si>
    <t>42</t>
  </si>
  <si>
    <t>7651140_R</t>
  </si>
  <si>
    <t>Krytina keramická bobrovka - montáž, dodávka, doprava</t>
  </si>
  <si>
    <t>1320155158</t>
  </si>
  <si>
    <t>krytina střechy lodi</t>
  </si>
  <si>
    <t>krytina střech předsíně</t>
  </si>
  <si>
    <t>43</t>
  </si>
  <si>
    <t>7651142_R</t>
  </si>
  <si>
    <t>Krytina keramická bobrovka nárožní hrana z hřebenáčů - montáž, dodávka, doprava</t>
  </si>
  <si>
    <t>-671065875</t>
  </si>
  <si>
    <t>44</t>
  </si>
  <si>
    <t>7651143_R</t>
  </si>
  <si>
    <t>Krytina keramická bobrovka hřeben z hřebenáčů  - montáž, dodávka, doprava</t>
  </si>
  <si>
    <t>476227192</t>
  </si>
  <si>
    <t>45</t>
  </si>
  <si>
    <t>998765102</t>
  </si>
  <si>
    <t>Přesun hmot tonážní pro krytiny skládané v objektech v do 12 m</t>
  </si>
  <si>
    <t>1411033378</t>
  </si>
  <si>
    <t>783</t>
  </si>
  <si>
    <t>Dokončovací práce - nátěry</t>
  </si>
  <si>
    <t>46</t>
  </si>
  <si>
    <t>783 0010_R</t>
  </si>
  <si>
    <t>Očištění stávajících tesařských konstrukcí před novým ochranným nátěrem (obroušnení starého nátěru, oprášení)</t>
  </si>
  <si>
    <t>1293641667</t>
  </si>
  <si>
    <t>celkový objem řeziva krovu nad</t>
  </si>
  <si>
    <t>lodí a předsíní</t>
  </si>
  <si>
    <t>(12,8+3,7)*20,0</t>
  </si>
  <si>
    <t>méně vyměněné řezivo</t>
  </si>
  <si>
    <t>pol.7620100_R+7620200_R</t>
  </si>
  <si>
    <t>-(5,12+1,516)*20,0</t>
  </si>
  <si>
    <t>pol.7620300_R+7620400_R</t>
  </si>
  <si>
    <t>-(1,48+0,444)*20,0</t>
  </si>
  <si>
    <t>47</t>
  </si>
  <si>
    <t>783783401</t>
  </si>
  <si>
    <t xml:space="preserve">Nátěry tesařských konstrukcí proti dřevokazným houbám, hmyzu a plísním </t>
  </si>
  <si>
    <t>-1859888590</t>
  </si>
  <si>
    <t>stávající a nové bednění střechy</t>
  </si>
  <si>
    <t>210,0*2</t>
  </si>
  <si>
    <t>celý původní krov + nové nahrazené části</t>
  </si>
  <si>
    <t>průměrně 20 m2 / 1 m3 řeziva</t>
  </si>
  <si>
    <t>nad lodí</t>
  </si>
  <si>
    <t>12,8*20,0</t>
  </si>
  <si>
    <t>nad předsíní</t>
  </si>
  <si>
    <t>3,7*20,0</t>
  </si>
  <si>
    <t>vyměněné prvky v přímém styku</t>
  </si>
  <si>
    <t>se zdivem</t>
  </si>
  <si>
    <t>pol.7620600_R</t>
  </si>
  <si>
    <t>3,5*20,0</t>
  </si>
  <si>
    <t>ostatní položkově navykázané dřevěné</t>
  </si>
  <si>
    <t>prvky ke konstrukcím (schodiště, kruchta)</t>
  </si>
  <si>
    <t>100,0</t>
  </si>
  <si>
    <t>D2 - Oprava věžičky</t>
  </si>
  <si>
    <t>9490001_R</t>
  </si>
  <si>
    <t>Lešení prostorové pro opravu věže s podlahami - montáž, demontáž,pronájem</t>
  </si>
  <si>
    <t>-1044445175</t>
  </si>
  <si>
    <t>50,0</t>
  </si>
  <si>
    <t>Poznámka :</t>
  </si>
  <si>
    <t>možno nahradit pojízdnou plošinou</t>
  </si>
  <si>
    <t>po demontáži krytiny - bednění</t>
  </si>
  <si>
    <t>věž</t>
  </si>
  <si>
    <t>24,0</t>
  </si>
  <si>
    <t>7640001_R</t>
  </si>
  <si>
    <t>Demontáž oplechování věžičky</t>
  </si>
  <si>
    <t>-1901595500</t>
  </si>
  <si>
    <t>3,143</t>
  </si>
  <si>
    <t>3,143*(5-1)</t>
  </si>
  <si>
    <t>2,64</t>
  </si>
  <si>
    <t>Hromosvod  včetně uzemění - věž</t>
  </si>
  <si>
    <t>7620010_R</t>
  </si>
  <si>
    <t>Bednění střechy věže (pod oplechování z hrubých prken na sraz - montáž</t>
  </si>
  <si>
    <t>466542616</t>
  </si>
  <si>
    <t>nové bednění - 100%</t>
  </si>
  <si>
    <t>pol.7620010_R</t>
  </si>
  <si>
    <t>24,0*0,025*1,1</t>
  </si>
  <si>
    <t>pol.605151110</t>
  </si>
  <si>
    <t>0,66</t>
  </si>
  <si>
    <t>7620500_R</t>
  </si>
  <si>
    <t>Oprava krovu věže - výměna celého krovu věžě</t>
  </si>
  <si>
    <t>378352493</t>
  </si>
  <si>
    <t>Výměna dřevěného krovu věže</t>
  </si>
  <si>
    <t>celkový objem řeziva věže :</t>
  </si>
  <si>
    <t>4,8</t>
  </si>
  <si>
    <t>7640010_R</t>
  </si>
  <si>
    <t>Krytina střechy oblé drážkováním ze svitků z Al plechu s povrchovou úpravou rš 500 mm - oplechování věžičky, odstín cihlově červená - montáž, dodávka, doprava, kotvení, těsnění</t>
  </si>
  <si>
    <t>-1262890996</t>
  </si>
  <si>
    <t>bednění věže</t>
  </si>
  <si>
    <t>24,0*2</t>
  </si>
  <si>
    <t>krov věže</t>
  </si>
  <si>
    <t>4,8*20,0</t>
  </si>
  <si>
    <t>E - Vedlejší rozpočtové náklady a ostatní vedlejší náklady</t>
  </si>
  <si>
    <t>VRN - Vedlejší rozpočtové náklady</t>
  </si>
  <si>
    <t>ON - Ostatní vedlejší náklady</t>
  </si>
  <si>
    <t>VRN</t>
  </si>
  <si>
    <t>Vedlejší rozpočtové náklady</t>
  </si>
  <si>
    <t>VRN 01</t>
  </si>
  <si>
    <t>Zařízení staveniště</t>
  </si>
  <si>
    <t>%</t>
  </si>
  <si>
    <t>1024</t>
  </si>
  <si>
    <t>-912723903</t>
  </si>
  <si>
    <t>ON</t>
  </si>
  <si>
    <t>Ostatní vedlejší náklady</t>
  </si>
  <si>
    <t>001</t>
  </si>
  <si>
    <t>Odborný mykologický průzkum dřevěné konstrukce krovu</t>
  </si>
  <si>
    <t>512</t>
  </si>
  <si>
    <t>-1285027507</t>
  </si>
  <si>
    <t>002</t>
  </si>
  <si>
    <t>Koordinační a kompletační činnost dodavatele</t>
  </si>
  <si>
    <t>-2101404638</t>
  </si>
  <si>
    <t>006</t>
  </si>
  <si>
    <t>Zpracování dokumentace skutečného provádění stavby a geodetické zaměření realizované stavby včetně zpracování podkladů pro vklad novostavby do katastru nemovitostí</t>
  </si>
  <si>
    <t>104283540</t>
  </si>
  <si>
    <t>007</t>
  </si>
  <si>
    <t>Úklid dokončené stavby  a jejího okolí</t>
  </si>
  <si>
    <t>-692392907</t>
  </si>
  <si>
    <t>008</t>
  </si>
  <si>
    <t>Dodávka vybavení stavby dle příslušných ČSN se zaměřením na požární ochranu objektu a bezpečnost práce (hasící přístroje, výstražné tabulky,</t>
  </si>
  <si>
    <t>-1373019940</t>
  </si>
  <si>
    <t>009</t>
  </si>
  <si>
    <t>Opatření k zajištění bezpečnosti účastníků realizace akce a veřejnosti (zejména zajištění staveniště, bezpečnostní tabulky)</t>
  </si>
  <si>
    <t>-651616383</t>
  </si>
  <si>
    <t>010</t>
  </si>
  <si>
    <t>Činnost koordinátora bezpečnosti práce (zák.č.309/2006 Sb., o zajištění dalších podmínek bezpečnosti a ochrany zdraví při práci)</t>
  </si>
  <si>
    <t>779314652</t>
  </si>
  <si>
    <t>011</t>
  </si>
  <si>
    <t xml:space="preserve">Informační tabule s údaji o stavbě </t>
  </si>
  <si>
    <t>-1978546597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</si>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</sst>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FAE682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/>
    <xf numFmtId="0" fontId="40" fillId="0" borderId="0" applyAlignment="0">
      <alignment vertical="top" wrapText="1"/>
      <protection locked="0"/>
    </xf>
  </cellStyleXfs>
  <cellXfs count="41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7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8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</xf>
    <xf numFmtId="4" fontId="26" fillId="0" borderId="23" xfId="0" applyNumberFormat="1" applyFont="1" applyBorder="1" applyAlignment="1" applyProtection="1">
      <alignment vertical="center"/>
    </xf>
    <xf numFmtId="166" fontId="26" fillId="0" borderId="23" xfId="0" applyNumberFormat="1" applyFont="1" applyBorder="1" applyAlignment="1" applyProtection="1">
      <alignment vertical="center"/>
    </xf>
    <xf numFmtId="4" fontId="26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2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8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9" fillId="0" borderId="15" xfId="0" applyNumberFormat="1" applyFont="1" applyBorder="1" applyAlignment="1" applyProtection="1"/>
    <xf numFmtId="166" fontId="29" fillId="0" borderId="16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7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8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34" fillId="0" borderId="27" xfId="0" applyFont="1" applyBorder="1" applyAlignment="1" applyProtection="1">
      <alignment horizontal="center" vertical="center"/>
    </xf>
    <xf numFmtId="49" fontId="34" fillId="0" borderId="27" xfId="0" applyNumberFormat="1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center" vertical="center" wrapText="1"/>
    </xf>
    <xf numFmtId="167" fontId="34" fillId="0" borderId="27" xfId="0" applyNumberFormat="1" applyFont="1" applyBorder="1" applyAlignment="1" applyProtection="1">
      <alignment vertical="center"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left" vertical="center" wrapText="1"/>
    </xf>
    <xf numFmtId="0" fontId="35" fillId="2" borderId="0" xfId="1" applyFill="1"/>
    <xf numFmtId="0" fontId="36" fillId="0" borderId="0" xfId="1" applyFont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38" fillId="2" borderId="0" xfId="0" applyFont="1" applyFill="1" applyAlignment="1">
      <alignment vertical="center"/>
    </xf>
    <xf numFmtId="0" fontId="39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horizontal="left" vertical="center"/>
    </xf>
    <xf numFmtId="0" fontId="39" fillId="2" borderId="0" xfId="1" applyFont="1" applyFill="1" applyAlignment="1" applyProtection="1">
      <alignment vertical="center"/>
    </xf>
    <xf numFmtId="0" fontId="39" fillId="2" borderId="0" xfId="1" applyFont="1" applyFill="1" applyAlignment="1">
      <alignment vertical="center"/>
    </xf>
    <xf numFmtId="0" fontId="38" fillId="2" borderId="0" xfId="0" applyFont="1" applyFill="1" applyAlignment="1" applyProtection="1">
      <alignment vertical="center"/>
      <protection locked="0"/>
    </xf>
    <xf numFmtId="0" fontId="40" fillId="0" borderId="0" xfId="2" applyAlignment="1">
      <alignment vertical="top"/>
      <protection locked="0"/>
    </xf>
    <xf numFmtId="0" fontId="41" fillId="0" borderId="28" xfId="2" applyFont="1" applyBorder="1" applyAlignment="1">
      <alignment vertical="center" wrapText="1"/>
      <protection locked="0"/>
    </xf>
    <xf numFmtId="0" fontId="41" fillId="0" borderId="29" xfId="2" applyFont="1" applyBorder="1" applyAlignment="1">
      <alignment vertical="center" wrapText="1"/>
      <protection locked="0"/>
    </xf>
    <xf numFmtId="0" fontId="41" fillId="0" borderId="30" xfId="2" applyFont="1" applyBorder="1" applyAlignment="1">
      <alignment vertical="center" wrapText="1"/>
      <protection locked="0"/>
    </xf>
    <xf numFmtId="0" fontId="41" fillId="0" borderId="31" xfId="2" applyFont="1" applyBorder="1" applyAlignment="1">
      <alignment horizontal="center" vertical="center" wrapText="1"/>
      <protection locked="0"/>
    </xf>
    <xf numFmtId="0" fontId="42" fillId="0" borderId="0" xfId="2" applyFont="1" applyBorder="1" applyAlignment="1">
      <alignment horizontal="center" vertical="center" wrapText="1"/>
      <protection locked="0"/>
    </xf>
    <xf numFmtId="0" fontId="41" fillId="0" borderId="32" xfId="2" applyFont="1" applyBorder="1" applyAlignment="1">
      <alignment horizontal="center" vertical="center" wrapText="1"/>
      <protection locked="0"/>
    </xf>
    <xf numFmtId="0" fontId="40" fillId="0" borderId="0" xfId="2" applyAlignment="1">
      <alignment horizontal="center" vertical="center"/>
      <protection locked="0"/>
    </xf>
    <xf numFmtId="0" fontId="41" fillId="0" borderId="31" xfId="2" applyFont="1" applyBorder="1" applyAlignment="1">
      <alignment vertical="center" wrapText="1"/>
      <protection locked="0"/>
    </xf>
    <xf numFmtId="0" fontId="43" fillId="0" borderId="33" xfId="2" applyFont="1" applyBorder="1" applyAlignment="1">
      <alignment horizontal="left" wrapText="1"/>
      <protection locked="0"/>
    </xf>
    <xf numFmtId="0" fontId="41" fillId="0" borderId="32" xfId="2" applyFont="1" applyBorder="1" applyAlignment="1">
      <alignment vertical="center" wrapText="1"/>
      <protection locked="0"/>
    </xf>
    <xf numFmtId="0" fontId="43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vertical="center"/>
      <protection locked="0"/>
    </xf>
    <xf numFmtId="0" fontId="44" fillId="0" borderId="0" xfId="2" applyFont="1" applyBorder="1" applyAlignment="1">
      <alignment horizontal="left" vertical="center"/>
      <protection locked="0"/>
    </xf>
    <xf numFmtId="49" fontId="44" fillId="0" borderId="0" xfId="2" applyNumberFormat="1" applyFont="1" applyBorder="1" applyAlignment="1">
      <alignment horizontal="left" vertical="center" wrapText="1"/>
      <protection locked="0"/>
    </xf>
    <xf numFmtId="49" fontId="44" fillId="0" borderId="0" xfId="2" applyNumberFormat="1" applyFont="1" applyBorder="1" applyAlignment="1">
      <alignment vertical="center" wrapText="1"/>
      <protection locked="0"/>
    </xf>
    <xf numFmtId="0" fontId="41" fillId="0" borderId="34" xfId="2" applyFont="1" applyBorder="1" applyAlignment="1">
      <alignment vertical="center" wrapText="1"/>
      <protection locked="0"/>
    </xf>
    <xf numFmtId="0" fontId="47" fillId="0" borderId="33" xfId="2" applyFont="1" applyBorder="1" applyAlignment="1">
      <alignment vertical="center" wrapText="1"/>
      <protection locked="0"/>
    </xf>
    <xf numFmtId="0" fontId="41" fillId="0" borderId="35" xfId="2" applyFont="1" applyBorder="1" applyAlignment="1">
      <alignment vertical="center" wrapText="1"/>
      <protection locked="0"/>
    </xf>
    <xf numFmtId="0" fontId="41" fillId="0" borderId="0" xfId="2" applyFont="1" applyBorder="1" applyAlignment="1">
      <alignment vertical="top"/>
      <protection locked="0"/>
    </xf>
    <xf numFmtId="0" fontId="41" fillId="0" borderId="0" xfId="2" applyFont="1" applyAlignment="1">
      <alignment vertical="top"/>
      <protection locked="0"/>
    </xf>
    <xf numFmtId="0" fontId="41" fillId="0" borderId="28" xfId="2" applyFont="1" applyBorder="1" applyAlignment="1">
      <alignment horizontal="left" vertical="center"/>
      <protection locked="0"/>
    </xf>
    <xf numFmtId="0" fontId="41" fillId="0" borderId="29" xfId="2" applyFont="1" applyBorder="1" applyAlignment="1">
      <alignment horizontal="left" vertical="center"/>
      <protection locked="0"/>
    </xf>
    <xf numFmtId="0" fontId="41" fillId="0" borderId="30" xfId="2" applyFont="1" applyBorder="1" applyAlignment="1">
      <alignment horizontal="left" vertical="center"/>
      <protection locked="0"/>
    </xf>
    <xf numFmtId="0" fontId="41" fillId="0" borderId="31" xfId="2" applyFont="1" applyBorder="1" applyAlignment="1">
      <alignment horizontal="left" vertical="center"/>
      <protection locked="0"/>
    </xf>
    <xf numFmtId="0" fontId="42" fillId="0" borderId="0" xfId="2" applyFont="1" applyBorder="1" applyAlignment="1">
      <alignment horizontal="center" vertical="center"/>
      <protection locked="0"/>
    </xf>
    <xf numFmtId="0" fontId="41" fillId="0" borderId="32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/>
      <protection locked="0"/>
    </xf>
    <xf numFmtId="0" fontId="48" fillId="0" borderId="0" xfId="2" applyFont="1" applyAlignment="1">
      <alignment horizontal="left" vertical="center"/>
      <protection locked="0"/>
    </xf>
    <xf numFmtId="0" fontId="43" fillId="0" borderId="33" xfId="2" applyFont="1" applyBorder="1" applyAlignment="1">
      <alignment horizontal="left" vertical="center"/>
      <protection locked="0"/>
    </xf>
    <xf numFmtId="0" fontId="43" fillId="0" borderId="33" xfId="2" applyFont="1" applyBorder="1" applyAlignment="1">
      <alignment horizontal="center" vertical="center"/>
      <protection locked="0"/>
    </xf>
    <xf numFmtId="0" fontId="48" fillId="0" borderId="33" xfId="2" applyFont="1" applyBorder="1" applyAlignment="1">
      <alignment horizontal="left" vertical="center"/>
      <protection locked="0"/>
    </xf>
    <xf numFmtId="0" fontId="46" fillId="0" borderId="0" xfId="2" applyFont="1" applyBorder="1" applyAlignment="1">
      <alignment horizontal="left" vertical="center"/>
      <protection locked="0"/>
    </xf>
    <xf numFmtId="0" fontId="44" fillId="0" borderId="0" xfId="2" applyFont="1" applyAlignment="1">
      <alignment horizontal="left" vertical="center"/>
      <protection locked="0"/>
    </xf>
    <xf numFmtId="0" fontId="44" fillId="0" borderId="0" xfId="2" applyFont="1" applyBorder="1" applyAlignment="1">
      <alignment horizontal="center" vertical="center"/>
      <protection locked="0"/>
    </xf>
    <xf numFmtId="0" fontId="44" fillId="0" borderId="31" xfId="2" applyFont="1" applyBorder="1" applyAlignment="1">
      <alignment horizontal="left" vertical="center"/>
      <protection locked="0"/>
    </xf>
    <xf numFmtId="0" fontId="44" fillId="0" borderId="0" xfId="2" applyFont="1" applyFill="1" applyBorder="1" applyAlignment="1">
      <alignment horizontal="left" vertical="center"/>
      <protection locked="0"/>
    </xf>
    <xf numFmtId="0" fontId="44" fillId="0" borderId="0" xfId="2" applyFont="1" applyFill="1" applyBorder="1" applyAlignment="1">
      <alignment horizontal="center" vertical="center"/>
      <protection locked="0"/>
    </xf>
    <xf numFmtId="0" fontId="41" fillId="0" borderId="34" xfId="2" applyFont="1" applyBorder="1" applyAlignment="1">
      <alignment horizontal="left" vertical="center"/>
      <protection locked="0"/>
    </xf>
    <xf numFmtId="0" fontId="47" fillId="0" borderId="33" xfId="2" applyFont="1" applyBorder="1" applyAlignment="1">
      <alignment horizontal="left" vertical="center"/>
      <protection locked="0"/>
    </xf>
    <xf numFmtId="0" fontId="41" fillId="0" borderId="35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/>
      <protection locked="0"/>
    </xf>
    <xf numFmtId="0" fontId="47" fillId="0" borderId="0" xfId="2" applyFont="1" applyBorder="1" applyAlignment="1">
      <alignment horizontal="left" vertical="center"/>
      <protection locked="0"/>
    </xf>
    <xf numFmtId="0" fontId="48" fillId="0" borderId="0" xfId="2" applyFont="1" applyBorder="1" applyAlignment="1">
      <alignment horizontal="left" vertical="center"/>
      <protection locked="0"/>
    </xf>
    <xf numFmtId="0" fontId="44" fillId="0" borderId="33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center" vertical="center" wrapText="1"/>
      <protection locked="0"/>
    </xf>
    <xf numFmtId="0" fontId="41" fillId="0" borderId="28" xfId="2" applyFont="1" applyBorder="1" applyAlignment="1">
      <alignment horizontal="left" vertical="center" wrapText="1"/>
      <protection locked="0"/>
    </xf>
    <xf numFmtId="0" fontId="41" fillId="0" borderId="29" xfId="2" applyFont="1" applyBorder="1" applyAlignment="1">
      <alignment horizontal="left" vertical="center" wrapText="1"/>
      <protection locked="0"/>
    </xf>
    <xf numFmtId="0" fontId="41" fillId="0" borderId="30" xfId="2" applyFont="1" applyBorder="1" applyAlignment="1">
      <alignment horizontal="left" vertical="center" wrapText="1"/>
      <protection locked="0"/>
    </xf>
    <xf numFmtId="0" fontId="41" fillId="0" borderId="31" xfId="2" applyFont="1" applyBorder="1" applyAlignment="1">
      <alignment horizontal="left" vertical="center" wrapText="1"/>
      <protection locked="0"/>
    </xf>
    <xf numFmtId="0" fontId="41" fillId="0" borderId="32" xfId="2" applyFont="1" applyBorder="1" applyAlignment="1">
      <alignment horizontal="left" vertical="center" wrapText="1"/>
      <protection locked="0"/>
    </xf>
    <xf numFmtId="0" fontId="48" fillId="0" borderId="31" xfId="2" applyFont="1" applyBorder="1" applyAlignment="1">
      <alignment horizontal="left" vertical="center" wrapText="1"/>
      <protection locked="0"/>
    </xf>
    <xf numFmtId="0" fontId="48" fillId="0" borderId="32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/>
      <protection locked="0"/>
    </xf>
    <xf numFmtId="0" fontId="44" fillId="0" borderId="34" xfId="2" applyFont="1" applyBorder="1" applyAlignment="1">
      <alignment horizontal="left" vertical="center" wrapText="1"/>
      <protection locked="0"/>
    </xf>
    <xf numFmtId="0" fontId="44" fillId="0" borderId="33" xfId="2" applyFont="1" applyBorder="1" applyAlignment="1">
      <alignment horizontal="left" vertical="center" wrapText="1"/>
      <protection locked="0"/>
    </xf>
    <xf numFmtId="0" fontId="44" fillId="0" borderId="35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left" vertical="top"/>
      <protection locked="0"/>
    </xf>
    <xf numFmtId="0" fontId="44" fillId="0" borderId="0" xfId="2" applyFont="1" applyBorder="1" applyAlignment="1">
      <alignment horizontal="center" vertical="top"/>
      <protection locked="0"/>
    </xf>
    <xf numFmtId="0" fontId="44" fillId="0" borderId="34" xfId="2" applyFont="1" applyBorder="1" applyAlignment="1">
      <alignment horizontal="left" vertical="center"/>
      <protection locked="0"/>
    </xf>
    <xf numFmtId="0" fontId="44" fillId="0" borderId="35" xfId="2" applyFont="1" applyBorder="1" applyAlignment="1">
      <alignment horizontal="left" vertical="center"/>
      <protection locked="0"/>
    </xf>
    <xf numFmtId="0" fontId="48" fillId="0" borderId="0" xfId="2" applyFont="1" applyAlignment="1">
      <alignment vertical="center"/>
      <protection locked="0"/>
    </xf>
    <xf numFmtId="0" fontId="43" fillId="0" borderId="0" xfId="2" applyFont="1" applyBorder="1" applyAlignment="1">
      <alignment vertical="center"/>
      <protection locked="0"/>
    </xf>
    <xf numFmtId="0" fontId="48" fillId="0" borderId="33" xfId="2" applyFont="1" applyBorder="1" applyAlignment="1">
      <alignment vertical="center"/>
      <protection locked="0"/>
    </xf>
    <xf numFmtId="0" fontId="43" fillId="0" borderId="33" xfId="2" applyFont="1" applyBorder="1" applyAlignment="1">
      <alignment vertical="center"/>
      <protection locked="0"/>
    </xf>
    <xf numFmtId="0" fontId="40" fillId="0" borderId="0" xfId="2" applyBorder="1" applyAlignment="1">
      <alignment vertical="top"/>
      <protection locked="0"/>
    </xf>
    <xf numFmtId="49" fontId="44" fillId="0" borderId="0" xfId="2" applyNumberFormat="1" applyFont="1" applyBorder="1" applyAlignment="1">
      <alignment horizontal="left" vertical="center"/>
      <protection locked="0"/>
    </xf>
    <xf numFmtId="0" fontId="40" fillId="0" borderId="33" xfId="2" applyBorder="1" applyAlignment="1">
      <alignment vertical="top"/>
      <protection locked="0"/>
    </xf>
    <xf numFmtId="0" fontId="43" fillId="0" borderId="33" xfId="2" applyFont="1" applyBorder="1" applyAlignment="1">
      <alignment horizontal="left"/>
      <protection locked="0"/>
    </xf>
    <xf numFmtId="0" fontId="48" fillId="0" borderId="33" xfId="2" applyFont="1" applyBorder="1" applyAlignment="1">
      <protection locked="0"/>
    </xf>
    <xf numFmtId="0" fontId="43" fillId="0" borderId="33" xfId="2" applyFont="1" applyBorder="1" applyAlignment="1">
      <alignment horizontal="left"/>
      <protection locked="0"/>
    </xf>
    <xf numFmtId="0" fontId="44" fillId="0" borderId="0" xfId="2" applyFont="1" applyBorder="1" applyAlignment="1">
      <alignment horizontal="left" vertical="center"/>
      <protection locked="0"/>
    </xf>
    <xf numFmtId="0" fontId="41" fillId="0" borderId="31" xfId="2" applyFont="1" applyBorder="1" applyAlignment="1">
      <alignment vertical="top"/>
      <protection locked="0"/>
    </xf>
    <xf numFmtId="0" fontId="44" fillId="0" borderId="0" xfId="2" applyFont="1" applyBorder="1" applyAlignment="1">
      <alignment horizontal="left" vertical="top"/>
      <protection locked="0"/>
    </xf>
    <xf numFmtId="0" fontId="41" fillId="0" borderId="32" xfId="2" applyFont="1" applyBorder="1" applyAlignment="1">
      <alignment vertical="top"/>
      <protection locked="0"/>
    </xf>
    <xf numFmtId="0" fontId="41" fillId="0" borderId="0" xfId="2" applyFont="1" applyBorder="1" applyAlignment="1">
      <alignment horizontal="center" vertical="center"/>
      <protection locked="0"/>
    </xf>
    <xf numFmtId="0" fontId="41" fillId="0" borderId="0" xfId="2" applyFont="1" applyBorder="1" applyAlignment="1">
      <alignment horizontal="left" vertical="top"/>
      <protection locked="0"/>
    </xf>
    <xf numFmtId="0" fontId="41" fillId="0" borderId="34" xfId="2" applyFont="1" applyBorder="1" applyAlignment="1">
      <alignment vertical="top"/>
      <protection locked="0"/>
    </xf>
    <xf numFmtId="0" fontId="41" fillId="0" borderId="33" xfId="2" applyFont="1" applyBorder="1" applyAlignment="1">
      <alignment vertical="top"/>
      <protection locked="0"/>
    </xf>
    <xf numFmtId="0" fontId="41" fillId="0" borderId="35" xfId="2" applyFont="1" applyBorder="1" applyAlignment="1">
      <alignment vertical="top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44B8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A5F56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6DBC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9287D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6330C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58E1A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F02B9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322" t="s">
        <v>0</v>
      </c>
      <c r="B1" s="323"/>
      <c r="C1" s="323"/>
      <c r="D1" s="324" t="s">
        <v>1</v>
      </c>
      <c r="E1" s="323"/>
      <c r="F1" s="323"/>
      <c r="G1" s="323"/>
      <c r="H1" s="323"/>
      <c r="I1" s="323"/>
      <c r="J1" s="323"/>
      <c r="K1" s="325" t="s">
        <v>863</v>
      </c>
      <c r="L1" s="325"/>
      <c r="M1" s="325"/>
      <c r="N1" s="325"/>
      <c r="O1" s="325"/>
      <c r="P1" s="325"/>
      <c r="Q1" s="325"/>
      <c r="R1" s="325"/>
      <c r="S1" s="325"/>
      <c r="T1" s="323"/>
      <c r="U1" s="323"/>
      <c r="V1" s="323"/>
      <c r="W1" s="325" t="s">
        <v>864</v>
      </c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17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1:74" ht="36.950000000000003" customHeight="1" x14ac:dyDescent="0.3"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18" t="s">
        <v>6</v>
      </c>
      <c r="BT2" s="18" t="s">
        <v>7</v>
      </c>
    </row>
    <row r="3" spans="1:74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1:74" ht="36.950000000000003" customHeight="1" x14ac:dyDescent="0.3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1:74" ht="14.45" customHeight="1" x14ac:dyDescent="0.3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3"/>
      <c r="AQ5" s="25"/>
      <c r="BE5" s="274" t="s">
        <v>15</v>
      </c>
      <c r="BS5" s="18" t="s">
        <v>6</v>
      </c>
    </row>
    <row r="6" spans="1:74" ht="36.950000000000003" customHeight="1" x14ac:dyDescent="0.3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3"/>
      <c r="AQ6" s="25"/>
      <c r="BE6" s="275"/>
      <c r="BS6" s="18" t="s">
        <v>18</v>
      </c>
    </row>
    <row r="7" spans="1:74" ht="14.45" customHeight="1" x14ac:dyDescent="0.3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75"/>
      <c r="BS7" s="18" t="s">
        <v>22</v>
      </c>
    </row>
    <row r="8" spans="1:74" ht="14.45" customHeight="1" x14ac:dyDescent="0.3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75"/>
      <c r="BS8" s="18" t="s">
        <v>27</v>
      </c>
    </row>
    <row r="9" spans="1:74" ht="14.45" customHeight="1" x14ac:dyDescent="0.3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75"/>
      <c r="BS9" s="18" t="s">
        <v>28</v>
      </c>
    </row>
    <row r="10" spans="1:74" ht="14.45" customHeight="1" x14ac:dyDescent="0.3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20</v>
      </c>
      <c r="AO10" s="23"/>
      <c r="AP10" s="23"/>
      <c r="AQ10" s="25"/>
      <c r="BE10" s="275"/>
      <c r="BS10" s="18" t="s">
        <v>18</v>
      </c>
    </row>
    <row r="11" spans="1:74" ht="18.399999999999999" customHeight="1" x14ac:dyDescent="0.3">
      <c r="B11" s="22"/>
      <c r="C11" s="23"/>
      <c r="D11" s="23"/>
      <c r="E11" s="29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32</v>
      </c>
      <c r="AL11" s="23"/>
      <c r="AM11" s="23"/>
      <c r="AN11" s="29" t="s">
        <v>20</v>
      </c>
      <c r="AO11" s="23"/>
      <c r="AP11" s="23"/>
      <c r="AQ11" s="25"/>
      <c r="BE11" s="275"/>
      <c r="BS11" s="18" t="s">
        <v>18</v>
      </c>
    </row>
    <row r="12" spans="1:74" ht="6.95" customHeight="1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75"/>
      <c r="BS12" s="18" t="s">
        <v>18</v>
      </c>
    </row>
    <row r="13" spans="1:74" ht="14.45" customHeight="1" x14ac:dyDescent="0.3">
      <c r="B13" s="22"/>
      <c r="C13" s="23"/>
      <c r="D13" s="31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34</v>
      </c>
      <c r="AO13" s="23"/>
      <c r="AP13" s="23"/>
      <c r="AQ13" s="25"/>
      <c r="BE13" s="275"/>
      <c r="BS13" s="18" t="s">
        <v>18</v>
      </c>
    </row>
    <row r="14" spans="1:74" x14ac:dyDescent="0.3">
      <c r="B14" s="22"/>
      <c r="C14" s="23"/>
      <c r="D14" s="23"/>
      <c r="E14" s="281" t="s">
        <v>34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31" t="s">
        <v>32</v>
      </c>
      <c r="AL14" s="23"/>
      <c r="AM14" s="23"/>
      <c r="AN14" s="33" t="s">
        <v>34</v>
      </c>
      <c r="AO14" s="23"/>
      <c r="AP14" s="23"/>
      <c r="AQ14" s="25"/>
      <c r="BE14" s="275"/>
      <c r="BS14" s="18" t="s">
        <v>18</v>
      </c>
    </row>
    <row r="15" spans="1:74" ht="6.95" customHeight="1" x14ac:dyDescent="0.3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75"/>
      <c r="BS15" s="18" t="s">
        <v>4</v>
      </c>
    </row>
    <row r="16" spans="1:74" ht="14.45" customHeight="1" x14ac:dyDescent="0.3">
      <c r="B16" s="22"/>
      <c r="C16" s="23"/>
      <c r="D16" s="31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20</v>
      </c>
      <c r="AO16" s="23"/>
      <c r="AP16" s="23"/>
      <c r="AQ16" s="25"/>
      <c r="BE16" s="275"/>
      <c r="BS16" s="18" t="s">
        <v>4</v>
      </c>
    </row>
    <row r="17" spans="2:71" ht="18.399999999999999" customHeight="1" x14ac:dyDescent="0.3">
      <c r="B17" s="22"/>
      <c r="C17" s="23"/>
      <c r="D17" s="23"/>
      <c r="E17" s="29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32</v>
      </c>
      <c r="AL17" s="23"/>
      <c r="AM17" s="23"/>
      <c r="AN17" s="29" t="s">
        <v>20</v>
      </c>
      <c r="AO17" s="23"/>
      <c r="AP17" s="23"/>
      <c r="AQ17" s="25"/>
      <c r="BE17" s="275"/>
      <c r="BS17" s="18" t="s">
        <v>37</v>
      </c>
    </row>
    <row r="18" spans="2:71" ht="6.95" customHeight="1" x14ac:dyDescent="0.3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75"/>
      <c r="BS18" s="18" t="s">
        <v>6</v>
      </c>
    </row>
    <row r="19" spans="2:71" ht="14.45" customHeight="1" x14ac:dyDescent="0.3">
      <c r="B19" s="22"/>
      <c r="C19" s="23"/>
      <c r="D19" s="31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75"/>
      <c r="BS19" s="18" t="s">
        <v>6</v>
      </c>
    </row>
    <row r="20" spans="2:71" ht="22.5" customHeight="1" x14ac:dyDescent="0.3">
      <c r="B20" s="22"/>
      <c r="C20" s="23"/>
      <c r="D20" s="23"/>
      <c r="E20" s="282" t="s">
        <v>20</v>
      </c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3"/>
      <c r="AP20" s="23"/>
      <c r="AQ20" s="25"/>
      <c r="BE20" s="275"/>
      <c r="BS20" s="18" t="s">
        <v>37</v>
      </c>
    </row>
    <row r="21" spans="2:71" ht="6.95" customHeight="1" x14ac:dyDescent="0.3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75"/>
    </row>
    <row r="22" spans="2:71" ht="6.95" customHeight="1" x14ac:dyDescent="0.3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75"/>
    </row>
    <row r="23" spans="2:71" s="1" customFormat="1" ht="25.9" customHeight="1" x14ac:dyDescent="0.3">
      <c r="B23" s="35"/>
      <c r="C23" s="36"/>
      <c r="D23" s="37" t="s">
        <v>39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83">
        <f>ROUND(AG51,2)</f>
        <v>0</v>
      </c>
      <c r="AL23" s="284"/>
      <c r="AM23" s="284"/>
      <c r="AN23" s="284"/>
      <c r="AO23" s="284"/>
      <c r="AP23" s="36"/>
      <c r="AQ23" s="39"/>
      <c r="BE23" s="276"/>
    </row>
    <row r="24" spans="2:71" s="1" customFormat="1" ht="6.95" customHeight="1" x14ac:dyDescent="0.3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76"/>
    </row>
    <row r="25" spans="2:71" s="1" customFormat="1" ht="13.5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85" t="s">
        <v>40</v>
      </c>
      <c r="M25" s="286"/>
      <c r="N25" s="286"/>
      <c r="O25" s="286"/>
      <c r="P25" s="36"/>
      <c r="Q25" s="36"/>
      <c r="R25" s="36"/>
      <c r="S25" s="36"/>
      <c r="T25" s="36"/>
      <c r="U25" s="36"/>
      <c r="V25" s="36"/>
      <c r="W25" s="285" t="s">
        <v>41</v>
      </c>
      <c r="X25" s="286"/>
      <c r="Y25" s="286"/>
      <c r="Z25" s="286"/>
      <c r="AA25" s="286"/>
      <c r="AB25" s="286"/>
      <c r="AC25" s="286"/>
      <c r="AD25" s="286"/>
      <c r="AE25" s="286"/>
      <c r="AF25" s="36"/>
      <c r="AG25" s="36"/>
      <c r="AH25" s="36"/>
      <c r="AI25" s="36"/>
      <c r="AJ25" s="36"/>
      <c r="AK25" s="285" t="s">
        <v>42</v>
      </c>
      <c r="AL25" s="286"/>
      <c r="AM25" s="286"/>
      <c r="AN25" s="286"/>
      <c r="AO25" s="286"/>
      <c r="AP25" s="36"/>
      <c r="AQ25" s="39"/>
      <c r="BE25" s="276"/>
    </row>
    <row r="26" spans="2:71" s="2" customFormat="1" ht="14.45" customHeight="1" x14ac:dyDescent="0.3">
      <c r="B26" s="41"/>
      <c r="C26" s="42"/>
      <c r="D26" s="43" t="s">
        <v>43</v>
      </c>
      <c r="E26" s="42"/>
      <c r="F26" s="43" t="s">
        <v>44</v>
      </c>
      <c r="G26" s="42"/>
      <c r="H26" s="42"/>
      <c r="I26" s="42"/>
      <c r="J26" s="42"/>
      <c r="K26" s="42"/>
      <c r="L26" s="287">
        <v>0.21</v>
      </c>
      <c r="M26" s="288"/>
      <c r="N26" s="288"/>
      <c r="O26" s="288"/>
      <c r="P26" s="42"/>
      <c r="Q26" s="42"/>
      <c r="R26" s="42"/>
      <c r="S26" s="42"/>
      <c r="T26" s="42"/>
      <c r="U26" s="42"/>
      <c r="V26" s="42"/>
      <c r="W26" s="289">
        <f>ROUND(AZ51,2)</f>
        <v>0</v>
      </c>
      <c r="X26" s="288"/>
      <c r="Y26" s="288"/>
      <c r="Z26" s="288"/>
      <c r="AA26" s="288"/>
      <c r="AB26" s="288"/>
      <c r="AC26" s="288"/>
      <c r="AD26" s="288"/>
      <c r="AE26" s="288"/>
      <c r="AF26" s="42"/>
      <c r="AG26" s="42"/>
      <c r="AH26" s="42"/>
      <c r="AI26" s="42"/>
      <c r="AJ26" s="42"/>
      <c r="AK26" s="289">
        <f>ROUND(AV51,2)</f>
        <v>0</v>
      </c>
      <c r="AL26" s="288"/>
      <c r="AM26" s="288"/>
      <c r="AN26" s="288"/>
      <c r="AO26" s="288"/>
      <c r="AP26" s="42"/>
      <c r="AQ26" s="44"/>
      <c r="BE26" s="277"/>
    </row>
    <row r="27" spans="2:71" s="2" customFormat="1" ht="14.45" customHeight="1" x14ac:dyDescent="0.3">
      <c r="B27" s="41"/>
      <c r="C27" s="42"/>
      <c r="D27" s="42"/>
      <c r="E27" s="42"/>
      <c r="F27" s="43" t="s">
        <v>45</v>
      </c>
      <c r="G27" s="42"/>
      <c r="H27" s="42"/>
      <c r="I27" s="42"/>
      <c r="J27" s="42"/>
      <c r="K27" s="42"/>
      <c r="L27" s="287">
        <v>0.15</v>
      </c>
      <c r="M27" s="288"/>
      <c r="N27" s="288"/>
      <c r="O27" s="288"/>
      <c r="P27" s="42"/>
      <c r="Q27" s="42"/>
      <c r="R27" s="42"/>
      <c r="S27" s="42"/>
      <c r="T27" s="42"/>
      <c r="U27" s="42"/>
      <c r="V27" s="42"/>
      <c r="W27" s="289">
        <f>ROUND(BA51,2)</f>
        <v>0</v>
      </c>
      <c r="X27" s="288"/>
      <c r="Y27" s="288"/>
      <c r="Z27" s="288"/>
      <c r="AA27" s="288"/>
      <c r="AB27" s="288"/>
      <c r="AC27" s="288"/>
      <c r="AD27" s="288"/>
      <c r="AE27" s="288"/>
      <c r="AF27" s="42"/>
      <c r="AG27" s="42"/>
      <c r="AH27" s="42"/>
      <c r="AI27" s="42"/>
      <c r="AJ27" s="42"/>
      <c r="AK27" s="289">
        <f>ROUND(AW51,2)</f>
        <v>0</v>
      </c>
      <c r="AL27" s="288"/>
      <c r="AM27" s="288"/>
      <c r="AN27" s="288"/>
      <c r="AO27" s="288"/>
      <c r="AP27" s="42"/>
      <c r="AQ27" s="44"/>
      <c r="BE27" s="277"/>
    </row>
    <row r="28" spans="2:71" s="2" customFormat="1" ht="14.45" hidden="1" customHeight="1" x14ac:dyDescent="0.3">
      <c r="B28" s="41"/>
      <c r="C28" s="42"/>
      <c r="D28" s="42"/>
      <c r="E28" s="42"/>
      <c r="F28" s="43" t="s">
        <v>46</v>
      </c>
      <c r="G28" s="42"/>
      <c r="H28" s="42"/>
      <c r="I28" s="42"/>
      <c r="J28" s="42"/>
      <c r="K28" s="42"/>
      <c r="L28" s="287">
        <v>0.21</v>
      </c>
      <c r="M28" s="288"/>
      <c r="N28" s="288"/>
      <c r="O28" s="288"/>
      <c r="P28" s="42"/>
      <c r="Q28" s="42"/>
      <c r="R28" s="42"/>
      <c r="S28" s="42"/>
      <c r="T28" s="42"/>
      <c r="U28" s="42"/>
      <c r="V28" s="42"/>
      <c r="W28" s="289">
        <f>ROUND(BB51,2)</f>
        <v>0</v>
      </c>
      <c r="X28" s="288"/>
      <c r="Y28" s="288"/>
      <c r="Z28" s="288"/>
      <c r="AA28" s="288"/>
      <c r="AB28" s="288"/>
      <c r="AC28" s="288"/>
      <c r="AD28" s="288"/>
      <c r="AE28" s="288"/>
      <c r="AF28" s="42"/>
      <c r="AG28" s="42"/>
      <c r="AH28" s="42"/>
      <c r="AI28" s="42"/>
      <c r="AJ28" s="42"/>
      <c r="AK28" s="289">
        <v>0</v>
      </c>
      <c r="AL28" s="288"/>
      <c r="AM28" s="288"/>
      <c r="AN28" s="288"/>
      <c r="AO28" s="288"/>
      <c r="AP28" s="42"/>
      <c r="AQ28" s="44"/>
      <c r="BE28" s="277"/>
    </row>
    <row r="29" spans="2:71" s="2" customFormat="1" ht="14.45" hidden="1" customHeight="1" x14ac:dyDescent="0.3">
      <c r="B29" s="41"/>
      <c r="C29" s="42"/>
      <c r="D29" s="42"/>
      <c r="E29" s="42"/>
      <c r="F29" s="43" t="s">
        <v>47</v>
      </c>
      <c r="G29" s="42"/>
      <c r="H29" s="42"/>
      <c r="I29" s="42"/>
      <c r="J29" s="42"/>
      <c r="K29" s="42"/>
      <c r="L29" s="287">
        <v>0.15</v>
      </c>
      <c r="M29" s="288"/>
      <c r="N29" s="288"/>
      <c r="O29" s="288"/>
      <c r="P29" s="42"/>
      <c r="Q29" s="42"/>
      <c r="R29" s="42"/>
      <c r="S29" s="42"/>
      <c r="T29" s="42"/>
      <c r="U29" s="42"/>
      <c r="V29" s="42"/>
      <c r="W29" s="289">
        <f>ROUND(BC51,2)</f>
        <v>0</v>
      </c>
      <c r="X29" s="288"/>
      <c r="Y29" s="288"/>
      <c r="Z29" s="288"/>
      <c r="AA29" s="288"/>
      <c r="AB29" s="288"/>
      <c r="AC29" s="288"/>
      <c r="AD29" s="288"/>
      <c r="AE29" s="288"/>
      <c r="AF29" s="42"/>
      <c r="AG29" s="42"/>
      <c r="AH29" s="42"/>
      <c r="AI29" s="42"/>
      <c r="AJ29" s="42"/>
      <c r="AK29" s="289">
        <v>0</v>
      </c>
      <c r="AL29" s="288"/>
      <c r="AM29" s="288"/>
      <c r="AN29" s="288"/>
      <c r="AO29" s="288"/>
      <c r="AP29" s="42"/>
      <c r="AQ29" s="44"/>
      <c r="BE29" s="277"/>
    </row>
    <row r="30" spans="2:71" s="2" customFormat="1" ht="14.45" hidden="1" customHeight="1" x14ac:dyDescent="0.3">
      <c r="B30" s="41"/>
      <c r="C30" s="42"/>
      <c r="D30" s="42"/>
      <c r="E30" s="42"/>
      <c r="F30" s="43" t="s">
        <v>48</v>
      </c>
      <c r="G30" s="42"/>
      <c r="H30" s="42"/>
      <c r="I30" s="42"/>
      <c r="J30" s="42"/>
      <c r="K30" s="42"/>
      <c r="L30" s="287">
        <v>0</v>
      </c>
      <c r="M30" s="288"/>
      <c r="N30" s="288"/>
      <c r="O30" s="288"/>
      <c r="P30" s="42"/>
      <c r="Q30" s="42"/>
      <c r="R30" s="42"/>
      <c r="S30" s="42"/>
      <c r="T30" s="42"/>
      <c r="U30" s="42"/>
      <c r="V30" s="42"/>
      <c r="W30" s="289">
        <f>ROUND(BD51,2)</f>
        <v>0</v>
      </c>
      <c r="X30" s="288"/>
      <c r="Y30" s="288"/>
      <c r="Z30" s="288"/>
      <c r="AA30" s="288"/>
      <c r="AB30" s="288"/>
      <c r="AC30" s="288"/>
      <c r="AD30" s="288"/>
      <c r="AE30" s="288"/>
      <c r="AF30" s="42"/>
      <c r="AG30" s="42"/>
      <c r="AH30" s="42"/>
      <c r="AI30" s="42"/>
      <c r="AJ30" s="42"/>
      <c r="AK30" s="289">
        <v>0</v>
      </c>
      <c r="AL30" s="288"/>
      <c r="AM30" s="288"/>
      <c r="AN30" s="288"/>
      <c r="AO30" s="288"/>
      <c r="AP30" s="42"/>
      <c r="AQ30" s="44"/>
      <c r="BE30" s="277"/>
    </row>
    <row r="31" spans="2:71" s="1" customFormat="1" ht="6.95" customHeight="1" x14ac:dyDescent="0.3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76"/>
    </row>
    <row r="32" spans="2:71" s="1" customFormat="1" ht="25.9" customHeight="1" x14ac:dyDescent="0.3">
      <c r="B32" s="35"/>
      <c r="C32" s="45"/>
      <c r="D32" s="46" t="s">
        <v>49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50</v>
      </c>
      <c r="U32" s="47"/>
      <c r="V32" s="47"/>
      <c r="W32" s="47"/>
      <c r="X32" s="290" t="s">
        <v>51</v>
      </c>
      <c r="Y32" s="291"/>
      <c r="Z32" s="291"/>
      <c r="AA32" s="291"/>
      <c r="AB32" s="291"/>
      <c r="AC32" s="47"/>
      <c r="AD32" s="47"/>
      <c r="AE32" s="47"/>
      <c r="AF32" s="47"/>
      <c r="AG32" s="47"/>
      <c r="AH32" s="47"/>
      <c r="AI32" s="47"/>
      <c r="AJ32" s="47"/>
      <c r="AK32" s="292">
        <f>SUM(AK23:AK30)</f>
        <v>0</v>
      </c>
      <c r="AL32" s="291"/>
      <c r="AM32" s="291"/>
      <c r="AN32" s="291"/>
      <c r="AO32" s="293"/>
      <c r="AP32" s="45"/>
      <c r="AQ32" s="49"/>
      <c r="BE32" s="276"/>
    </row>
    <row r="33" spans="2:56" s="1" customFormat="1" ht="6.95" customHeight="1" x14ac:dyDescent="0.3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56" s="1" customFormat="1" ht="6.95" customHeight="1" x14ac:dyDescent="0.3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56" s="1" customFormat="1" ht="6.95" customHeight="1" x14ac:dyDescent="0.3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56" s="1" customFormat="1" ht="36.950000000000003" customHeight="1" x14ac:dyDescent="0.3">
      <c r="B39" s="35"/>
      <c r="C39" s="56" t="s">
        <v>52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56" s="1" customFormat="1" ht="6.95" customHeight="1" x14ac:dyDescent="0.3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56" s="3" customFormat="1" ht="14.45" customHeight="1" x14ac:dyDescent="0.3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TV15-002a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56" s="4" customFormat="1" ht="36.950000000000003" customHeight="1" x14ac:dyDescent="0.3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294" t="str">
        <f>K6</f>
        <v>Rekonstrukce kaple svaté Notburgy</v>
      </c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64"/>
      <c r="AQ42" s="64"/>
      <c r="AR42" s="65"/>
    </row>
    <row r="43" spans="2:56" s="1" customFormat="1" ht="6.95" customHeight="1" x14ac:dyDescent="0.3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56" s="1" customFormat="1" x14ac:dyDescent="0.3">
      <c r="B44" s="35"/>
      <c r="C44" s="59" t="s">
        <v>23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>Podbořanský Rohozec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25</v>
      </c>
      <c r="AJ44" s="57"/>
      <c r="AK44" s="57"/>
      <c r="AL44" s="57"/>
      <c r="AM44" s="296" t="str">
        <f>IF(AN8= "","",AN8)</f>
        <v>6. 1. 2015</v>
      </c>
      <c r="AN44" s="297"/>
      <c r="AO44" s="57"/>
      <c r="AP44" s="57"/>
      <c r="AQ44" s="57"/>
      <c r="AR44" s="55"/>
    </row>
    <row r="45" spans="2:56" s="1" customFormat="1" ht="6.95" customHeight="1" x14ac:dyDescent="0.3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x14ac:dyDescent="0.3">
      <c r="B46" s="35"/>
      <c r="C46" s="59" t="s">
        <v>29</v>
      </c>
      <c r="D46" s="57"/>
      <c r="E46" s="57"/>
      <c r="F46" s="57"/>
      <c r="G46" s="57"/>
      <c r="H46" s="57"/>
      <c r="I46" s="57"/>
      <c r="J46" s="57"/>
      <c r="K46" s="57"/>
      <c r="L46" s="60" t="str">
        <f>IF(E11= "","",E11)</f>
        <v>obec Podbořanský Rohozec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35</v>
      </c>
      <c r="AJ46" s="57"/>
      <c r="AK46" s="57"/>
      <c r="AL46" s="57"/>
      <c r="AM46" s="298" t="str">
        <f>IF(E17="","",E17)</f>
        <v xml:space="preserve"> </v>
      </c>
      <c r="AN46" s="297"/>
      <c r="AO46" s="297"/>
      <c r="AP46" s="297"/>
      <c r="AQ46" s="57"/>
      <c r="AR46" s="55"/>
      <c r="AS46" s="299" t="s">
        <v>53</v>
      </c>
      <c r="AT46" s="300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x14ac:dyDescent="0.3">
      <c r="B47" s="35"/>
      <c r="C47" s="59" t="s">
        <v>33</v>
      </c>
      <c r="D47" s="57"/>
      <c r="E47" s="57"/>
      <c r="F47" s="57"/>
      <c r="G47" s="57"/>
      <c r="H47" s="57"/>
      <c r="I47" s="57"/>
      <c r="J47" s="57"/>
      <c r="K47" s="57"/>
      <c r="L47" s="60" t="str">
        <f>IF(E14= 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01"/>
      <c r="AT47" s="302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 x14ac:dyDescent="0.3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03"/>
      <c r="AT48" s="286"/>
      <c r="AU48" s="36"/>
      <c r="AV48" s="36"/>
      <c r="AW48" s="36"/>
      <c r="AX48" s="36"/>
      <c r="AY48" s="36"/>
      <c r="AZ48" s="36"/>
      <c r="BA48" s="36"/>
      <c r="BB48" s="36"/>
      <c r="BC48" s="36"/>
      <c r="BD48" s="72"/>
    </row>
    <row r="49" spans="1:91" s="1" customFormat="1" ht="29.25" customHeight="1" x14ac:dyDescent="0.3">
      <c r="B49" s="35"/>
      <c r="C49" s="304" t="s">
        <v>54</v>
      </c>
      <c r="D49" s="305"/>
      <c r="E49" s="305"/>
      <c r="F49" s="305"/>
      <c r="G49" s="305"/>
      <c r="H49" s="73"/>
      <c r="I49" s="306" t="s">
        <v>55</v>
      </c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7" t="s">
        <v>56</v>
      </c>
      <c r="AH49" s="305"/>
      <c r="AI49" s="305"/>
      <c r="AJ49" s="305"/>
      <c r="AK49" s="305"/>
      <c r="AL49" s="305"/>
      <c r="AM49" s="305"/>
      <c r="AN49" s="306" t="s">
        <v>57</v>
      </c>
      <c r="AO49" s="305"/>
      <c r="AP49" s="305"/>
      <c r="AQ49" s="74" t="s">
        <v>58</v>
      </c>
      <c r="AR49" s="55"/>
      <c r="AS49" s="75" t="s">
        <v>59</v>
      </c>
      <c r="AT49" s="76" t="s">
        <v>60</v>
      </c>
      <c r="AU49" s="76" t="s">
        <v>61</v>
      </c>
      <c r="AV49" s="76" t="s">
        <v>62</v>
      </c>
      <c r="AW49" s="76" t="s">
        <v>63</v>
      </c>
      <c r="AX49" s="76" t="s">
        <v>64</v>
      </c>
      <c r="AY49" s="76" t="s">
        <v>65</v>
      </c>
      <c r="AZ49" s="76" t="s">
        <v>66</v>
      </c>
      <c r="BA49" s="76" t="s">
        <v>67</v>
      </c>
      <c r="BB49" s="76" t="s">
        <v>68</v>
      </c>
      <c r="BC49" s="76" t="s">
        <v>69</v>
      </c>
      <c r="BD49" s="77" t="s">
        <v>70</v>
      </c>
    </row>
    <row r="50" spans="1:91" s="1" customFormat="1" ht="10.9" customHeight="1" x14ac:dyDescent="0.3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1:91" s="4" customFormat="1" ht="32.450000000000003" customHeight="1" x14ac:dyDescent="0.3">
      <c r="B51" s="62"/>
      <c r="C51" s="81" t="s">
        <v>71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11">
        <f>ROUND(SUM(AG52:AG57),2)</f>
        <v>0</v>
      </c>
      <c r="AH51" s="311"/>
      <c r="AI51" s="311"/>
      <c r="AJ51" s="311"/>
      <c r="AK51" s="311"/>
      <c r="AL51" s="311"/>
      <c r="AM51" s="311"/>
      <c r="AN51" s="312">
        <f t="shared" ref="AN51:AN57" si="0">SUM(AG51,AT51)</f>
        <v>0</v>
      </c>
      <c r="AO51" s="312"/>
      <c r="AP51" s="312"/>
      <c r="AQ51" s="83" t="s">
        <v>20</v>
      </c>
      <c r="AR51" s="65"/>
      <c r="AS51" s="84">
        <f>ROUND(SUM(AS52:AS57),2)</f>
        <v>0</v>
      </c>
      <c r="AT51" s="85">
        <f t="shared" ref="AT51:AT57" si="1">ROUND(SUM(AV51:AW51),2)</f>
        <v>0</v>
      </c>
      <c r="AU51" s="86">
        <f>ROUND(SUM(AU52:AU57),5)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ROUND(SUM(AZ52:AZ57),2)</f>
        <v>0</v>
      </c>
      <c r="BA51" s="85">
        <f>ROUND(SUM(BA52:BA57),2)</f>
        <v>0</v>
      </c>
      <c r="BB51" s="85">
        <f>ROUND(SUM(BB52:BB57),2)</f>
        <v>0</v>
      </c>
      <c r="BC51" s="85">
        <f>ROUND(SUM(BC52:BC57),2)</f>
        <v>0</v>
      </c>
      <c r="BD51" s="87">
        <f>ROUND(SUM(BD52:BD57),2)</f>
        <v>0</v>
      </c>
      <c r="BS51" s="88" t="s">
        <v>72</v>
      </c>
      <c r="BT51" s="88" t="s">
        <v>73</v>
      </c>
      <c r="BU51" s="89" t="s">
        <v>74</v>
      </c>
      <c r="BV51" s="88" t="s">
        <v>75</v>
      </c>
      <c r="BW51" s="88" t="s">
        <v>5</v>
      </c>
      <c r="BX51" s="88" t="s">
        <v>76</v>
      </c>
      <c r="CL51" s="88" t="s">
        <v>20</v>
      </c>
    </row>
    <row r="52" spans="1:91" s="5" customFormat="1" ht="22.5" customHeight="1" x14ac:dyDescent="0.3">
      <c r="A52" s="318" t="s">
        <v>865</v>
      </c>
      <c r="B52" s="90"/>
      <c r="C52" s="91"/>
      <c r="D52" s="310" t="s">
        <v>77</v>
      </c>
      <c r="E52" s="309"/>
      <c r="F52" s="309"/>
      <c r="G52" s="309"/>
      <c r="H52" s="309"/>
      <c r="I52" s="92"/>
      <c r="J52" s="310" t="s">
        <v>78</v>
      </c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8">
        <f>'A - Podlaha kostela'!J27</f>
        <v>0</v>
      </c>
      <c r="AH52" s="309"/>
      <c r="AI52" s="309"/>
      <c r="AJ52" s="309"/>
      <c r="AK52" s="309"/>
      <c r="AL52" s="309"/>
      <c r="AM52" s="309"/>
      <c r="AN52" s="308">
        <f t="shared" si="0"/>
        <v>0</v>
      </c>
      <c r="AO52" s="309"/>
      <c r="AP52" s="309"/>
      <c r="AQ52" s="93" t="s">
        <v>79</v>
      </c>
      <c r="AR52" s="94"/>
      <c r="AS52" s="95">
        <v>0</v>
      </c>
      <c r="AT52" s="96">
        <f t="shared" si="1"/>
        <v>0</v>
      </c>
      <c r="AU52" s="97">
        <f>'A - Podlaha kostela'!P82</f>
        <v>0</v>
      </c>
      <c r="AV52" s="96">
        <f>'A - Podlaha kostela'!J30</f>
        <v>0</v>
      </c>
      <c r="AW52" s="96">
        <f>'A - Podlaha kostela'!J31</f>
        <v>0</v>
      </c>
      <c r="AX52" s="96">
        <f>'A - Podlaha kostela'!J32</f>
        <v>0</v>
      </c>
      <c r="AY52" s="96">
        <f>'A - Podlaha kostela'!J33</f>
        <v>0</v>
      </c>
      <c r="AZ52" s="96">
        <f>'A - Podlaha kostela'!F30</f>
        <v>0</v>
      </c>
      <c r="BA52" s="96">
        <f>'A - Podlaha kostela'!F31</f>
        <v>0</v>
      </c>
      <c r="BB52" s="96">
        <f>'A - Podlaha kostela'!F32</f>
        <v>0</v>
      </c>
      <c r="BC52" s="96">
        <f>'A - Podlaha kostela'!F33</f>
        <v>0</v>
      </c>
      <c r="BD52" s="98">
        <f>'A - Podlaha kostela'!F34</f>
        <v>0</v>
      </c>
      <c r="BT52" s="99" t="s">
        <v>22</v>
      </c>
      <c r="BV52" s="99" t="s">
        <v>75</v>
      </c>
      <c r="BW52" s="99" t="s">
        <v>80</v>
      </c>
      <c r="BX52" s="99" t="s">
        <v>5</v>
      </c>
      <c r="CL52" s="99" t="s">
        <v>20</v>
      </c>
      <c r="CM52" s="99" t="s">
        <v>81</v>
      </c>
    </row>
    <row r="53" spans="1:91" s="5" customFormat="1" ht="22.5" customHeight="1" x14ac:dyDescent="0.3">
      <c r="A53" s="318" t="s">
        <v>865</v>
      </c>
      <c r="B53" s="90"/>
      <c r="C53" s="91"/>
      <c r="D53" s="310" t="s">
        <v>82</v>
      </c>
      <c r="E53" s="309"/>
      <c r="F53" s="309"/>
      <c r="G53" s="309"/>
      <c r="H53" s="309"/>
      <c r="I53" s="92"/>
      <c r="J53" s="310" t="s">
        <v>83</v>
      </c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8">
        <f>'B - Úprava povrchů vnitřních'!J27</f>
        <v>0</v>
      </c>
      <c r="AH53" s="309"/>
      <c r="AI53" s="309"/>
      <c r="AJ53" s="309"/>
      <c r="AK53" s="309"/>
      <c r="AL53" s="309"/>
      <c r="AM53" s="309"/>
      <c r="AN53" s="308">
        <f t="shared" si="0"/>
        <v>0</v>
      </c>
      <c r="AO53" s="309"/>
      <c r="AP53" s="309"/>
      <c r="AQ53" s="93" t="s">
        <v>79</v>
      </c>
      <c r="AR53" s="94"/>
      <c r="AS53" s="95">
        <v>0</v>
      </c>
      <c r="AT53" s="96">
        <f t="shared" si="1"/>
        <v>0</v>
      </c>
      <c r="AU53" s="97">
        <f>'B - Úprava povrchů vnitřních'!P85</f>
        <v>0</v>
      </c>
      <c r="AV53" s="96">
        <f>'B - Úprava povrchů vnitřních'!J30</f>
        <v>0</v>
      </c>
      <c r="AW53" s="96">
        <f>'B - Úprava povrchů vnitřních'!J31</f>
        <v>0</v>
      </c>
      <c r="AX53" s="96">
        <f>'B - Úprava povrchů vnitřních'!J32</f>
        <v>0</v>
      </c>
      <c r="AY53" s="96">
        <f>'B - Úprava povrchů vnitřních'!J33</f>
        <v>0</v>
      </c>
      <c r="AZ53" s="96">
        <f>'B - Úprava povrchů vnitřních'!F30</f>
        <v>0</v>
      </c>
      <c r="BA53" s="96">
        <f>'B - Úprava povrchů vnitřních'!F31</f>
        <v>0</v>
      </c>
      <c r="BB53" s="96">
        <f>'B - Úprava povrchů vnitřních'!F32</f>
        <v>0</v>
      </c>
      <c r="BC53" s="96">
        <f>'B - Úprava povrchů vnitřních'!F33</f>
        <v>0</v>
      </c>
      <c r="BD53" s="98">
        <f>'B - Úprava povrchů vnitřních'!F34</f>
        <v>0</v>
      </c>
      <c r="BT53" s="99" t="s">
        <v>22</v>
      </c>
      <c r="BV53" s="99" t="s">
        <v>75</v>
      </c>
      <c r="BW53" s="99" t="s">
        <v>84</v>
      </c>
      <c r="BX53" s="99" t="s">
        <v>5</v>
      </c>
      <c r="CL53" s="99" t="s">
        <v>20</v>
      </c>
      <c r="CM53" s="99" t="s">
        <v>81</v>
      </c>
    </row>
    <row r="54" spans="1:91" s="5" customFormat="1" ht="22.5" customHeight="1" x14ac:dyDescent="0.3">
      <c r="A54" s="318" t="s">
        <v>865</v>
      </c>
      <c r="B54" s="90"/>
      <c r="C54" s="91"/>
      <c r="D54" s="310" t="s">
        <v>85</v>
      </c>
      <c r="E54" s="309"/>
      <c r="F54" s="309"/>
      <c r="G54" s="309"/>
      <c r="H54" s="309"/>
      <c r="I54" s="92"/>
      <c r="J54" s="310" t="s">
        <v>86</v>
      </c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8">
        <f>'C - Úprava povrchů vnějších'!J27</f>
        <v>0</v>
      </c>
      <c r="AH54" s="309"/>
      <c r="AI54" s="309"/>
      <c r="AJ54" s="309"/>
      <c r="AK54" s="309"/>
      <c r="AL54" s="309"/>
      <c r="AM54" s="309"/>
      <c r="AN54" s="308">
        <f t="shared" si="0"/>
        <v>0</v>
      </c>
      <c r="AO54" s="309"/>
      <c r="AP54" s="309"/>
      <c r="AQ54" s="93" t="s">
        <v>79</v>
      </c>
      <c r="AR54" s="94"/>
      <c r="AS54" s="95">
        <v>0</v>
      </c>
      <c r="AT54" s="96">
        <f t="shared" si="1"/>
        <v>0</v>
      </c>
      <c r="AU54" s="97">
        <f>'C - Úprava povrchů vnějších'!P85</f>
        <v>0</v>
      </c>
      <c r="AV54" s="96">
        <f>'C - Úprava povrchů vnějších'!J30</f>
        <v>0</v>
      </c>
      <c r="AW54" s="96">
        <f>'C - Úprava povrchů vnějších'!J31</f>
        <v>0</v>
      </c>
      <c r="AX54" s="96">
        <f>'C - Úprava povrchů vnějších'!J32</f>
        <v>0</v>
      </c>
      <c r="AY54" s="96">
        <f>'C - Úprava povrchů vnějších'!J33</f>
        <v>0</v>
      </c>
      <c r="AZ54" s="96">
        <f>'C - Úprava povrchů vnějších'!F30</f>
        <v>0</v>
      </c>
      <c r="BA54" s="96">
        <f>'C - Úprava povrchů vnějších'!F31</f>
        <v>0</v>
      </c>
      <c r="BB54" s="96">
        <f>'C - Úprava povrchů vnějších'!F32</f>
        <v>0</v>
      </c>
      <c r="BC54" s="96">
        <f>'C - Úprava povrchů vnějších'!F33</f>
        <v>0</v>
      </c>
      <c r="BD54" s="98">
        <f>'C - Úprava povrchů vnějších'!F34</f>
        <v>0</v>
      </c>
      <c r="BT54" s="99" t="s">
        <v>22</v>
      </c>
      <c r="BV54" s="99" t="s">
        <v>75</v>
      </c>
      <c r="BW54" s="99" t="s">
        <v>87</v>
      </c>
      <c r="BX54" s="99" t="s">
        <v>5</v>
      </c>
      <c r="CL54" s="99" t="s">
        <v>20</v>
      </c>
      <c r="CM54" s="99" t="s">
        <v>81</v>
      </c>
    </row>
    <row r="55" spans="1:91" s="5" customFormat="1" ht="22.5" customHeight="1" x14ac:dyDescent="0.3">
      <c r="A55" s="318" t="s">
        <v>865</v>
      </c>
      <c r="B55" s="90"/>
      <c r="C55" s="91"/>
      <c r="D55" s="310" t="s">
        <v>88</v>
      </c>
      <c r="E55" s="309"/>
      <c r="F55" s="309"/>
      <c r="G55" s="309"/>
      <c r="H55" s="309"/>
      <c r="I55" s="92"/>
      <c r="J55" s="310" t="s">
        <v>89</v>
      </c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8">
        <f>'D1 - Střecha + krov'!J27</f>
        <v>0</v>
      </c>
      <c r="AH55" s="309"/>
      <c r="AI55" s="309"/>
      <c r="AJ55" s="309"/>
      <c r="AK55" s="309"/>
      <c r="AL55" s="309"/>
      <c r="AM55" s="309"/>
      <c r="AN55" s="308">
        <f t="shared" si="0"/>
        <v>0</v>
      </c>
      <c r="AO55" s="309"/>
      <c r="AP55" s="309"/>
      <c r="AQ55" s="93" t="s">
        <v>79</v>
      </c>
      <c r="AR55" s="94"/>
      <c r="AS55" s="95">
        <v>0</v>
      </c>
      <c r="AT55" s="96">
        <f t="shared" si="1"/>
        <v>0</v>
      </c>
      <c r="AU55" s="97">
        <f>'D1 - Střecha + krov'!P87</f>
        <v>0</v>
      </c>
      <c r="AV55" s="96">
        <f>'D1 - Střecha + krov'!J30</f>
        <v>0</v>
      </c>
      <c r="AW55" s="96">
        <f>'D1 - Střecha + krov'!J31</f>
        <v>0</v>
      </c>
      <c r="AX55" s="96">
        <f>'D1 - Střecha + krov'!J32</f>
        <v>0</v>
      </c>
      <c r="AY55" s="96">
        <f>'D1 - Střecha + krov'!J33</f>
        <v>0</v>
      </c>
      <c r="AZ55" s="96">
        <f>'D1 - Střecha + krov'!F30</f>
        <v>0</v>
      </c>
      <c r="BA55" s="96">
        <f>'D1 - Střecha + krov'!F31</f>
        <v>0</v>
      </c>
      <c r="BB55" s="96">
        <f>'D1 - Střecha + krov'!F32</f>
        <v>0</v>
      </c>
      <c r="BC55" s="96">
        <f>'D1 - Střecha + krov'!F33</f>
        <v>0</v>
      </c>
      <c r="BD55" s="98">
        <f>'D1 - Střecha + krov'!F34</f>
        <v>0</v>
      </c>
      <c r="BT55" s="99" t="s">
        <v>22</v>
      </c>
      <c r="BV55" s="99" t="s">
        <v>75</v>
      </c>
      <c r="BW55" s="99" t="s">
        <v>90</v>
      </c>
      <c r="BX55" s="99" t="s">
        <v>5</v>
      </c>
      <c r="CL55" s="99" t="s">
        <v>20</v>
      </c>
      <c r="CM55" s="99" t="s">
        <v>81</v>
      </c>
    </row>
    <row r="56" spans="1:91" s="5" customFormat="1" ht="22.5" customHeight="1" x14ac:dyDescent="0.3">
      <c r="A56" s="318" t="s">
        <v>865</v>
      </c>
      <c r="B56" s="90"/>
      <c r="C56" s="91"/>
      <c r="D56" s="310" t="s">
        <v>91</v>
      </c>
      <c r="E56" s="309"/>
      <c r="F56" s="309"/>
      <c r="G56" s="309"/>
      <c r="H56" s="309"/>
      <c r="I56" s="92"/>
      <c r="J56" s="310" t="s">
        <v>92</v>
      </c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8">
        <f>'D2 - Oprava věžičky'!J27</f>
        <v>0</v>
      </c>
      <c r="AH56" s="309"/>
      <c r="AI56" s="309"/>
      <c r="AJ56" s="309"/>
      <c r="AK56" s="309"/>
      <c r="AL56" s="309"/>
      <c r="AM56" s="309"/>
      <c r="AN56" s="308">
        <f t="shared" si="0"/>
        <v>0</v>
      </c>
      <c r="AO56" s="309"/>
      <c r="AP56" s="309"/>
      <c r="AQ56" s="93" t="s">
        <v>79</v>
      </c>
      <c r="AR56" s="94"/>
      <c r="AS56" s="95">
        <v>0</v>
      </c>
      <c r="AT56" s="96">
        <f t="shared" si="1"/>
        <v>0</v>
      </c>
      <c r="AU56" s="97">
        <f>'D2 - Oprava věžičky'!P86</f>
        <v>0</v>
      </c>
      <c r="AV56" s="96">
        <f>'D2 - Oprava věžičky'!J30</f>
        <v>0</v>
      </c>
      <c r="AW56" s="96">
        <f>'D2 - Oprava věžičky'!J31</f>
        <v>0</v>
      </c>
      <c r="AX56" s="96">
        <f>'D2 - Oprava věžičky'!J32</f>
        <v>0</v>
      </c>
      <c r="AY56" s="96">
        <f>'D2 - Oprava věžičky'!J33</f>
        <v>0</v>
      </c>
      <c r="AZ56" s="96">
        <f>'D2 - Oprava věžičky'!F30</f>
        <v>0</v>
      </c>
      <c r="BA56" s="96">
        <f>'D2 - Oprava věžičky'!F31</f>
        <v>0</v>
      </c>
      <c r="BB56" s="96">
        <f>'D2 - Oprava věžičky'!F32</f>
        <v>0</v>
      </c>
      <c r="BC56" s="96">
        <f>'D2 - Oprava věžičky'!F33</f>
        <v>0</v>
      </c>
      <c r="BD56" s="98">
        <f>'D2 - Oprava věžičky'!F34</f>
        <v>0</v>
      </c>
      <c r="BT56" s="99" t="s">
        <v>22</v>
      </c>
      <c r="BV56" s="99" t="s">
        <v>75</v>
      </c>
      <c r="BW56" s="99" t="s">
        <v>93</v>
      </c>
      <c r="BX56" s="99" t="s">
        <v>5</v>
      </c>
      <c r="CL56" s="99" t="s">
        <v>20</v>
      </c>
      <c r="CM56" s="99" t="s">
        <v>81</v>
      </c>
    </row>
    <row r="57" spans="1:91" s="5" customFormat="1" ht="37.5" customHeight="1" x14ac:dyDescent="0.3">
      <c r="A57" s="318" t="s">
        <v>865</v>
      </c>
      <c r="B57" s="90"/>
      <c r="C57" s="91"/>
      <c r="D57" s="310" t="s">
        <v>94</v>
      </c>
      <c r="E57" s="309"/>
      <c r="F57" s="309"/>
      <c r="G57" s="309"/>
      <c r="H57" s="309"/>
      <c r="I57" s="92"/>
      <c r="J57" s="310" t="s">
        <v>95</v>
      </c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8">
        <f>'E - Vedlejší rozpočtové n...'!J27</f>
        <v>0</v>
      </c>
      <c r="AH57" s="309"/>
      <c r="AI57" s="309"/>
      <c r="AJ57" s="309"/>
      <c r="AK57" s="309"/>
      <c r="AL57" s="309"/>
      <c r="AM57" s="309"/>
      <c r="AN57" s="308">
        <f t="shared" si="0"/>
        <v>0</v>
      </c>
      <c r="AO57" s="309"/>
      <c r="AP57" s="309"/>
      <c r="AQ57" s="93" t="s">
        <v>79</v>
      </c>
      <c r="AR57" s="94"/>
      <c r="AS57" s="100">
        <v>0</v>
      </c>
      <c r="AT57" s="101">
        <f t="shared" si="1"/>
        <v>0</v>
      </c>
      <c r="AU57" s="102">
        <f>'E - Vedlejší rozpočtové n...'!P78</f>
        <v>0</v>
      </c>
      <c r="AV57" s="101">
        <f>'E - Vedlejší rozpočtové n...'!J30</f>
        <v>0</v>
      </c>
      <c r="AW57" s="101">
        <f>'E - Vedlejší rozpočtové n...'!J31</f>
        <v>0</v>
      </c>
      <c r="AX57" s="101">
        <f>'E - Vedlejší rozpočtové n...'!J32</f>
        <v>0</v>
      </c>
      <c r="AY57" s="101">
        <f>'E - Vedlejší rozpočtové n...'!J33</f>
        <v>0</v>
      </c>
      <c r="AZ57" s="101">
        <f>'E - Vedlejší rozpočtové n...'!F30</f>
        <v>0</v>
      </c>
      <c r="BA57" s="101">
        <f>'E - Vedlejší rozpočtové n...'!F31</f>
        <v>0</v>
      </c>
      <c r="BB57" s="101">
        <f>'E - Vedlejší rozpočtové n...'!F32</f>
        <v>0</v>
      </c>
      <c r="BC57" s="101">
        <f>'E - Vedlejší rozpočtové n...'!F33</f>
        <v>0</v>
      </c>
      <c r="BD57" s="103">
        <f>'E - Vedlejší rozpočtové n...'!F34</f>
        <v>0</v>
      </c>
      <c r="BT57" s="99" t="s">
        <v>22</v>
      </c>
      <c r="BV57" s="99" t="s">
        <v>75</v>
      </c>
      <c r="BW57" s="99" t="s">
        <v>96</v>
      </c>
      <c r="BX57" s="99" t="s">
        <v>5</v>
      </c>
      <c r="CL57" s="99" t="s">
        <v>20</v>
      </c>
      <c r="CM57" s="99" t="s">
        <v>81</v>
      </c>
    </row>
    <row r="58" spans="1:91" s="1" customFormat="1" ht="30" customHeight="1" x14ac:dyDescent="0.3">
      <c r="B58" s="35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5"/>
    </row>
    <row r="59" spans="1:91" s="1" customFormat="1" ht="6.95" customHeight="1" x14ac:dyDescent="0.3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5"/>
    </row>
  </sheetData>
  <sheetProtection password="CC35" sheet="1" objects="1" scenarios="1" formatColumns="0" formatRows="0" sort="0" autoFilter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A - Podlaha kostela'!C2" tooltip="A - Podlaha kostela" display="/"/>
    <hyperlink ref="A53" location="'B - Úprava povrchů vnitřních'!C2" tooltip="B - Úprava povrchů vnitřních" display="/"/>
    <hyperlink ref="A54" location="'C - Úprava povrchů vnějších'!C2" tooltip="C - Úprava povrchů vnějších" display="/"/>
    <hyperlink ref="A55" location="'D1 - Střecha + krov'!C2" tooltip="D1 - Střecha + krov" display="/"/>
    <hyperlink ref="A56" location="'D2 - Oprava věžičky'!C2" tooltip="D2 - Oprava věžičky" display="/"/>
    <hyperlink ref="A57" location="'E - Vedlejší rozpočtové n...'!C2" tooltip="E - Vedlejší rozpočtové n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8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20"/>
      <c r="C1" s="320"/>
      <c r="D1" s="319" t="s">
        <v>1</v>
      </c>
      <c r="E1" s="320"/>
      <c r="F1" s="321" t="s">
        <v>866</v>
      </c>
      <c r="G1" s="326" t="s">
        <v>867</v>
      </c>
      <c r="H1" s="326"/>
      <c r="I1" s="327"/>
      <c r="J1" s="321" t="s">
        <v>868</v>
      </c>
      <c r="K1" s="319" t="s">
        <v>97</v>
      </c>
      <c r="L1" s="321" t="s">
        <v>869</v>
      </c>
      <c r="M1" s="321"/>
      <c r="N1" s="321"/>
      <c r="O1" s="321"/>
      <c r="P1" s="321"/>
      <c r="Q1" s="321"/>
      <c r="R1" s="321"/>
      <c r="S1" s="321"/>
      <c r="T1" s="321"/>
      <c r="U1" s="317"/>
      <c r="V1" s="31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80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05"/>
      <c r="J3" s="20"/>
      <c r="K3" s="21"/>
      <c r="AT3" s="18" t="s">
        <v>81</v>
      </c>
    </row>
    <row r="4" spans="1:70" ht="36.950000000000003" customHeight="1" x14ac:dyDescent="0.3">
      <c r="B4" s="22"/>
      <c r="C4" s="23"/>
      <c r="D4" s="24" t="s">
        <v>98</v>
      </c>
      <c r="E4" s="23"/>
      <c r="F4" s="23"/>
      <c r="G4" s="23"/>
      <c r="H4" s="23"/>
      <c r="I4" s="10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0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06"/>
      <c r="J6" s="23"/>
      <c r="K6" s="25"/>
    </row>
    <row r="7" spans="1:70" ht="22.5" customHeight="1" x14ac:dyDescent="0.3">
      <c r="B7" s="22"/>
      <c r="C7" s="23"/>
      <c r="D7" s="23"/>
      <c r="E7" s="313" t="str">
        <f>'Rekapitulace stavby'!K6</f>
        <v>Rekonstrukce kaple svaté Notburgy</v>
      </c>
      <c r="F7" s="279"/>
      <c r="G7" s="279"/>
      <c r="H7" s="279"/>
      <c r="I7" s="106"/>
      <c r="J7" s="23"/>
      <c r="K7" s="25"/>
    </row>
    <row r="8" spans="1:70" s="1" customFormat="1" x14ac:dyDescent="0.3">
      <c r="B8" s="35"/>
      <c r="C8" s="36"/>
      <c r="D8" s="31" t="s">
        <v>99</v>
      </c>
      <c r="E8" s="36"/>
      <c r="F8" s="36"/>
      <c r="G8" s="36"/>
      <c r="H8" s="36"/>
      <c r="I8" s="107"/>
      <c r="J8" s="36"/>
      <c r="K8" s="39"/>
    </row>
    <row r="9" spans="1:70" s="1" customFormat="1" ht="36.950000000000003" customHeight="1" x14ac:dyDescent="0.3">
      <c r="B9" s="35"/>
      <c r="C9" s="36"/>
      <c r="D9" s="36"/>
      <c r="E9" s="314" t="s">
        <v>100</v>
      </c>
      <c r="F9" s="286"/>
      <c r="G9" s="286"/>
      <c r="H9" s="286"/>
      <c r="I9" s="107"/>
      <c r="J9" s="36"/>
      <c r="K9" s="39"/>
    </row>
    <row r="10" spans="1:70" s="1" customFormat="1" ht="13.5" x14ac:dyDescent="0.3">
      <c r="B10" s="35"/>
      <c r="C10" s="36"/>
      <c r="D10" s="36"/>
      <c r="E10" s="36"/>
      <c r="F10" s="36"/>
      <c r="G10" s="36"/>
      <c r="H10" s="36"/>
      <c r="I10" s="107"/>
      <c r="J10" s="36"/>
      <c r="K10" s="39"/>
    </row>
    <row r="11" spans="1:70" s="1" customFormat="1" ht="14.45" customHeight="1" x14ac:dyDescent="0.3">
      <c r="B11" s="35"/>
      <c r="C11" s="36"/>
      <c r="D11" s="31" t="s">
        <v>19</v>
      </c>
      <c r="E11" s="36"/>
      <c r="F11" s="29" t="s">
        <v>20</v>
      </c>
      <c r="G11" s="36"/>
      <c r="H11" s="36"/>
      <c r="I11" s="108" t="s">
        <v>21</v>
      </c>
      <c r="J11" s="29" t="s">
        <v>20</v>
      </c>
      <c r="K11" s="39"/>
    </row>
    <row r="12" spans="1:70" s="1" customFormat="1" ht="14.45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08" t="s">
        <v>25</v>
      </c>
      <c r="J12" s="109" t="str">
        <f>'Rekapitulace stavby'!AN8</f>
        <v>6. 1. 2015</v>
      </c>
      <c r="K12" s="39"/>
    </row>
    <row r="13" spans="1:70" s="1" customFormat="1" ht="10.9" customHeight="1" x14ac:dyDescent="0.3">
      <c r="B13" s="35"/>
      <c r="C13" s="36"/>
      <c r="D13" s="36"/>
      <c r="E13" s="36"/>
      <c r="F13" s="36"/>
      <c r="G13" s="36"/>
      <c r="H13" s="36"/>
      <c r="I13" s="107"/>
      <c r="J13" s="36"/>
      <c r="K13" s="39"/>
    </row>
    <row r="14" spans="1:70" s="1" customFormat="1" ht="14.45" customHeight="1" x14ac:dyDescent="0.3">
      <c r="B14" s="35"/>
      <c r="C14" s="36"/>
      <c r="D14" s="31" t="s">
        <v>29</v>
      </c>
      <c r="E14" s="36"/>
      <c r="F14" s="36"/>
      <c r="G14" s="36"/>
      <c r="H14" s="36"/>
      <c r="I14" s="108" t="s">
        <v>30</v>
      </c>
      <c r="J14" s="29" t="s">
        <v>20</v>
      </c>
      <c r="K14" s="39"/>
    </row>
    <row r="15" spans="1:70" s="1" customFormat="1" ht="18" customHeight="1" x14ac:dyDescent="0.3">
      <c r="B15" s="35"/>
      <c r="C15" s="36"/>
      <c r="D15" s="36"/>
      <c r="E15" s="29" t="s">
        <v>31</v>
      </c>
      <c r="F15" s="36"/>
      <c r="G15" s="36"/>
      <c r="H15" s="36"/>
      <c r="I15" s="108" t="s">
        <v>32</v>
      </c>
      <c r="J15" s="29" t="s">
        <v>20</v>
      </c>
      <c r="K15" s="39"/>
    </row>
    <row r="16" spans="1:70" s="1" customFormat="1" ht="6.95" customHeight="1" x14ac:dyDescent="0.3">
      <c r="B16" s="35"/>
      <c r="C16" s="36"/>
      <c r="D16" s="36"/>
      <c r="E16" s="36"/>
      <c r="F16" s="36"/>
      <c r="G16" s="36"/>
      <c r="H16" s="36"/>
      <c r="I16" s="107"/>
      <c r="J16" s="36"/>
      <c r="K16" s="39"/>
    </row>
    <row r="17" spans="2:11" s="1" customFormat="1" ht="14.45" customHeight="1" x14ac:dyDescent="0.3">
      <c r="B17" s="35"/>
      <c r="C17" s="36"/>
      <c r="D17" s="31" t="s">
        <v>33</v>
      </c>
      <c r="E17" s="36"/>
      <c r="F17" s="36"/>
      <c r="G17" s="36"/>
      <c r="H17" s="36"/>
      <c r="I17" s="10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 x14ac:dyDescent="0.3">
      <c r="B19" s="35"/>
      <c r="C19" s="36"/>
      <c r="D19" s="36"/>
      <c r="E19" s="36"/>
      <c r="F19" s="36"/>
      <c r="G19" s="36"/>
      <c r="H19" s="36"/>
      <c r="I19" s="107"/>
      <c r="J19" s="36"/>
      <c r="K19" s="39"/>
    </row>
    <row r="20" spans="2:11" s="1" customFormat="1" ht="14.45" customHeight="1" x14ac:dyDescent="0.3">
      <c r="B20" s="35"/>
      <c r="C20" s="36"/>
      <c r="D20" s="31" t="s">
        <v>35</v>
      </c>
      <c r="E20" s="36"/>
      <c r="F20" s="36"/>
      <c r="G20" s="36"/>
      <c r="H20" s="36"/>
      <c r="I20" s="108" t="s">
        <v>30</v>
      </c>
      <c r="J20" s="29" t="s">
        <v>20</v>
      </c>
      <c r="K20" s="39"/>
    </row>
    <row r="21" spans="2:11" s="1" customFormat="1" ht="18" customHeight="1" x14ac:dyDescent="0.3">
      <c r="B21" s="35"/>
      <c r="C21" s="36"/>
      <c r="D21" s="36"/>
      <c r="E21" s="29" t="s">
        <v>101</v>
      </c>
      <c r="F21" s="36"/>
      <c r="G21" s="36"/>
      <c r="H21" s="36"/>
      <c r="I21" s="108" t="s">
        <v>32</v>
      </c>
      <c r="J21" s="29" t="s">
        <v>20</v>
      </c>
      <c r="K21" s="39"/>
    </row>
    <row r="22" spans="2:11" s="1" customFormat="1" ht="6.95" customHeight="1" x14ac:dyDescent="0.3">
      <c r="B22" s="35"/>
      <c r="C22" s="36"/>
      <c r="D22" s="36"/>
      <c r="E22" s="36"/>
      <c r="F22" s="36"/>
      <c r="G22" s="36"/>
      <c r="H22" s="36"/>
      <c r="I22" s="107"/>
      <c r="J22" s="36"/>
      <c r="K22" s="39"/>
    </row>
    <row r="23" spans="2:11" s="1" customFormat="1" ht="14.45" customHeight="1" x14ac:dyDescent="0.3">
      <c r="B23" s="35"/>
      <c r="C23" s="36"/>
      <c r="D23" s="31" t="s">
        <v>38</v>
      </c>
      <c r="E23" s="36"/>
      <c r="F23" s="36"/>
      <c r="G23" s="36"/>
      <c r="H23" s="36"/>
      <c r="I23" s="107"/>
      <c r="J23" s="36"/>
      <c r="K23" s="39"/>
    </row>
    <row r="24" spans="2:11" s="6" customFormat="1" ht="22.5" customHeight="1" x14ac:dyDescent="0.3">
      <c r="B24" s="110"/>
      <c r="C24" s="111"/>
      <c r="D24" s="111"/>
      <c r="E24" s="282" t="s">
        <v>20</v>
      </c>
      <c r="F24" s="315"/>
      <c r="G24" s="315"/>
      <c r="H24" s="315"/>
      <c r="I24" s="112"/>
      <c r="J24" s="111"/>
      <c r="K24" s="113"/>
    </row>
    <row r="25" spans="2:11" s="1" customFormat="1" ht="6.95" customHeight="1" x14ac:dyDescent="0.3">
      <c r="B25" s="35"/>
      <c r="C25" s="36"/>
      <c r="D25" s="36"/>
      <c r="E25" s="36"/>
      <c r="F25" s="36"/>
      <c r="G25" s="36"/>
      <c r="H25" s="36"/>
      <c r="I25" s="107"/>
      <c r="J25" s="36"/>
      <c r="K25" s="39"/>
    </row>
    <row r="26" spans="2:11" s="1" customFormat="1" ht="6.95" customHeight="1" x14ac:dyDescent="0.3">
      <c r="B26" s="35"/>
      <c r="C26" s="36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 x14ac:dyDescent="0.3">
      <c r="B27" s="35"/>
      <c r="C27" s="36"/>
      <c r="D27" s="116" t="s">
        <v>39</v>
      </c>
      <c r="E27" s="36"/>
      <c r="F27" s="36"/>
      <c r="G27" s="36"/>
      <c r="H27" s="36"/>
      <c r="I27" s="107"/>
      <c r="J27" s="117">
        <f>ROUND(J82,2)</f>
        <v>0</v>
      </c>
      <c r="K27" s="39"/>
    </row>
    <row r="28" spans="2:11" s="1" customFormat="1" ht="6.95" customHeight="1" x14ac:dyDescent="0.3">
      <c r="B28" s="35"/>
      <c r="C28" s="36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5" customHeight="1" x14ac:dyDescent="0.3">
      <c r="B29" s="35"/>
      <c r="C29" s="36"/>
      <c r="D29" s="36"/>
      <c r="E29" s="36"/>
      <c r="F29" s="40" t="s">
        <v>41</v>
      </c>
      <c r="G29" s="36"/>
      <c r="H29" s="36"/>
      <c r="I29" s="118" t="s">
        <v>40</v>
      </c>
      <c r="J29" s="40" t="s">
        <v>42</v>
      </c>
      <c r="K29" s="39"/>
    </row>
    <row r="30" spans="2:11" s="1" customFormat="1" ht="14.45" customHeight="1" x14ac:dyDescent="0.3">
      <c r="B30" s="35"/>
      <c r="C30" s="36"/>
      <c r="D30" s="43" t="s">
        <v>43</v>
      </c>
      <c r="E30" s="43" t="s">
        <v>44</v>
      </c>
      <c r="F30" s="119">
        <f>ROUND(SUM(BE82:BE117), 2)</f>
        <v>0</v>
      </c>
      <c r="G30" s="36"/>
      <c r="H30" s="36"/>
      <c r="I30" s="120">
        <v>0.21</v>
      </c>
      <c r="J30" s="119">
        <f>ROUND(ROUND((SUM(BE82:BE117)), 2)*I30, 2)</f>
        <v>0</v>
      </c>
      <c r="K30" s="39"/>
    </row>
    <row r="31" spans="2:11" s="1" customFormat="1" ht="14.45" customHeight="1" x14ac:dyDescent="0.3">
      <c r="B31" s="35"/>
      <c r="C31" s="36"/>
      <c r="D31" s="36"/>
      <c r="E31" s="43" t="s">
        <v>45</v>
      </c>
      <c r="F31" s="119">
        <f>ROUND(SUM(BF82:BF117), 2)</f>
        <v>0</v>
      </c>
      <c r="G31" s="36"/>
      <c r="H31" s="36"/>
      <c r="I31" s="120">
        <v>0.15</v>
      </c>
      <c r="J31" s="119">
        <f>ROUND(ROUND((SUM(BF82:BF117)), 2)*I31, 2)</f>
        <v>0</v>
      </c>
      <c r="K31" s="39"/>
    </row>
    <row r="32" spans="2:11" s="1" customFormat="1" ht="14.45" hidden="1" customHeight="1" x14ac:dyDescent="0.3">
      <c r="B32" s="35"/>
      <c r="C32" s="36"/>
      <c r="D32" s="36"/>
      <c r="E32" s="43" t="s">
        <v>46</v>
      </c>
      <c r="F32" s="119">
        <f>ROUND(SUM(BG82:BG117), 2)</f>
        <v>0</v>
      </c>
      <c r="G32" s="36"/>
      <c r="H32" s="36"/>
      <c r="I32" s="120">
        <v>0.21</v>
      </c>
      <c r="J32" s="119">
        <v>0</v>
      </c>
      <c r="K32" s="39"/>
    </row>
    <row r="33" spans="2:11" s="1" customFormat="1" ht="14.45" hidden="1" customHeight="1" x14ac:dyDescent="0.3">
      <c r="B33" s="35"/>
      <c r="C33" s="36"/>
      <c r="D33" s="36"/>
      <c r="E33" s="43" t="s">
        <v>47</v>
      </c>
      <c r="F33" s="119">
        <f>ROUND(SUM(BH82:BH117), 2)</f>
        <v>0</v>
      </c>
      <c r="G33" s="36"/>
      <c r="H33" s="36"/>
      <c r="I33" s="120">
        <v>0.15</v>
      </c>
      <c r="J33" s="119"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48</v>
      </c>
      <c r="F34" s="119">
        <f>ROUND(SUM(BI82:BI117), 2)</f>
        <v>0</v>
      </c>
      <c r="G34" s="36"/>
      <c r="H34" s="36"/>
      <c r="I34" s="120">
        <v>0</v>
      </c>
      <c r="J34" s="119">
        <v>0</v>
      </c>
      <c r="K34" s="39"/>
    </row>
    <row r="35" spans="2:11" s="1" customFormat="1" ht="6.95" customHeight="1" x14ac:dyDescent="0.3">
      <c r="B35" s="35"/>
      <c r="C35" s="36"/>
      <c r="D35" s="36"/>
      <c r="E35" s="36"/>
      <c r="F35" s="36"/>
      <c r="G35" s="36"/>
      <c r="H35" s="36"/>
      <c r="I35" s="107"/>
      <c r="J35" s="36"/>
      <c r="K35" s="39"/>
    </row>
    <row r="36" spans="2:11" s="1" customFormat="1" ht="25.35" customHeight="1" x14ac:dyDescent="0.3">
      <c r="B36" s="35"/>
      <c r="C36" s="121"/>
      <c r="D36" s="122" t="s">
        <v>49</v>
      </c>
      <c r="E36" s="73"/>
      <c r="F36" s="73"/>
      <c r="G36" s="123" t="s">
        <v>50</v>
      </c>
      <c r="H36" s="124" t="s">
        <v>51</v>
      </c>
      <c r="I36" s="125"/>
      <c r="J36" s="126">
        <f>SUM(J27:J34)</f>
        <v>0</v>
      </c>
      <c r="K36" s="127"/>
    </row>
    <row r="37" spans="2:11" s="1" customFormat="1" ht="14.45" customHeight="1" x14ac:dyDescent="0.3">
      <c r="B37" s="50"/>
      <c r="C37" s="51"/>
      <c r="D37" s="51"/>
      <c r="E37" s="51"/>
      <c r="F37" s="51"/>
      <c r="G37" s="51"/>
      <c r="H37" s="51"/>
      <c r="I37" s="128"/>
      <c r="J37" s="51"/>
      <c r="K37" s="52"/>
    </row>
    <row r="41" spans="2:11" s="1" customFormat="1" ht="6.95" customHeight="1" x14ac:dyDescent="0.3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0000000000003" customHeight="1" x14ac:dyDescent="0.3">
      <c r="B42" s="35"/>
      <c r="C42" s="24" t="s">
        <v>102</v>
      </c>
      <c r="D42" s="36"/>
      <c r="E42" s="36"/>
      <c r="F42" s="36"/>
      <c r="G42" s="36"/>
      <c r="H42" s="36"/>
      <c r="I42" s="107"/>
      <c r="J42" s="36"/>
      <c r="K42" s="39"/>
    </row>
    <row r="43" spans="2:11" s="1" customFormat="1" ht="6.95" customHeight="1" x14ac:dyDescent="0.3">
      <c r="B43" s="35"/>
      <c r="C43" s="36"/>
      <c r="D43" s="36"/>
      <c r="E43" s="36"/>
      <c r="F43" s="36"/>
      <c r="G43" s="36"/>
      <c r="H43" s="36"/>
      <c r="I43" s="107"/>
      <c r="J43" s="36"/>
      <c r="K43" s="39"/>
    </row>
    <row r="44" spans="2:11" s="1" customFormat="1" ht="14.45" customHeight="1" x14ac:dyDescent="0.3">
      <c r="B44" s="35"/>
      <c r="C44" s="31" t="s">
        <v>16</v>
      </c>
      <c r="D44" s="36"/>
      <c r="E44" s="36"/>
      <c r="F44" s="36"/>
      <c r="G44" s="36"/>
      <c r="H44" s="36"/>
      <c r="I44" s="107"/>
      <c r="J44" s="36"/>
      <c r="K44" s="39"/>
    </row>
    <row r="45" spans="2:11" s="1" customFormat="1" ht="22.5" customHeight="1" x14ac:dyDescent="0.3">
      <c r="B45" s="35"/>
      <c r="C45" s="36"/>
      <c r="D45" s="36"/>
      <c r="E45" s="313" t="str">
        <f>E7</f>
        <v>Rekonstrukce kaple svaté Notburgy</v>
      </c>
      <c r="F45" s="286"/>
      <c r="G45" s="286"/>
      <c r="H45" s="286"/>
      <c r="I45" s="107"/>
      <c r="J45" s="36"/>
      <c r="K45" s="39"/>
    </row>
    <row r="46" spans="2:11" s="1" customFormat="1" ht="14.45" customHeight="1" x14ac:dyDescent="0.3">
      <c r="B46" s="35"/>
      <c r="C46" s="31" t="s">
        <v>99</v>
      </c>
      <c r="D46" s="36"/>
      <c r="E46" s="36"/>
      <c r="F46" s="36"/>
      <c r="G46" s="36"/>
      <c r="H46" s="36"/>
      <c r="I46" s="107"/>
      <c r="J46" s="36"/>
      <c r="K46" s="39"/>
    </row>
    <row r="47" spans="2:11" s="1" customFormat="1" ht="23.25" customHeight="1" x14ac:dyDescent="0.3">
      <c r="B47" s="35"/>
      <c r="C47" s="36"/>
      <c r="D47" s="36"/>
      <c r="E47" s="314" t="str">
        <f>E9</f>
        <v>A - Podlaha kostela</v>
      </c>
      <c r="F47" s="286"/>
      <c r="G47" s="286"/>
      <c r="H47" s="286"/>
      <c r="I47" s="107"/>
      <c r="J47" s="36"/>
      <c r="K47" s="39"/>
    </row>
    <row r="48" spans="2:11" s="1" customFormat="1" ht="6.95" customHeight="1" x14ac:dyDescent="0.3">
      <c r="B48" s="35"/>
      <c r="C48" s="36"/>
      <c r="D48" s="36"/>
      <c r="E48" s="36"/>
      <c r="F48" s="36"/>
      <c r="G48" s="36"/>
      <c r="H48" s="36"/>
      <c r="I48" s="10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>Podbořanský Rohozec</v>
      </c>
      <c r="G49" s="36"/>
      <c r="H49" s="36"/>
      <c r="I49" s="108" t="s">
        <v>25</v>
      </c>
      <c r="J49" s="109" t="str">
        <f>IF(J12="","",J12)</f>
        <v>6. 1. 2015</v>
      </c>
      <c r="K49" s="39"/>
    </row>
    <row r="50" spans="2:47" s="1" customFormat="1" ht="6.95" customHeight="1" x14ac:dyDescent="0.3">
      <c r="B50" s="35"/>
      <c r="C50" s="36"/>
      <c r="D50" s="36"/>
      <c r="E50" s="36"/>
      <c r="F50" s="36"/>
      <c r="G50" s="36"/>
      <c r="H50" s="36"/>
      <c r="I50" s="107"/>
      <c r="J50" s="36"/>
      <c r="K50" s="39"/>
    </row>
    <row r="51" spans="2:47" s="1" customFormat="1" x14ac:dyDescent="0.3">
      <c r="B51" s="35"/>
      <c r="C51" s="31" t="s">
        <v>29</v>
      </c>
      <c r="D51" s="36"/>
      <c r="E51" s="36"/>
      <c r="F51" s="29" t="str">
        <f>E15</f>
        <v>obec Podbořanský Rohozec</v>
      </c>
      <c r="G51" s="36"/>
      <c r="H51" s="36"/>
      <c r="I51" s="108" t="s">
        <v>35</v>
      </c>
      <c r="J51" s="29" t="str">
        <f>E21</f>
        <v>Ing. Zátko T.</v>
      </c>
      <c r="K51" s="39"/>
    </row>
    <row r="52" spans="2:47" s="1" customFormat="1" ht="14.45" customHeight="1" x14ac:dyDescent="0.3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0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07"/>
      <c r="J53" s="36"/>
      <c r="K53" s="39"/>
    </row>
    <row r="54" spans="2:47" s="1" customFormat="1" ht="29.25" customHeight="1" x14ac:dyDescent="0.3">
      <c r="B54" s="35"/>
      <c r="C54" s="133" t="s">
        <v>103</v>
      </c>
      <c r="D54" s="121"/>
      <c r="E54" s="121"/>
      <c r="F54" s="121"/>
      <c r="G54" s="121"/>
      <c r="H54" s="121"/>
      <c r="I54" s="134"/>
      <c r="J54" s="135" t="s">
        <v>104</v>
      </c>
      <c r="K54" s="13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07"/>
      <c r="J55" s="36"/>
      <c r="K55" s="39"/>
    </row>
    <row r="56" spans="2:47" s="1" customFormat="1" ht="29.25" customHeight="1" x14ac:dyDescent="0.3">
      <c r="B56" s="35"/>
      <c r="C56" s="137" t="s">
        <v>105</v>
      </c>
      <c r="D56" s="36"/>
      <c r="E56" s="36"/>
      <c r="F56" s="36"/>
      <c r="G56" s="36"/>
      <c r="H56" s="36"/>
      <c r="I56" s="107"/>
      <c r="J56" s="117">
        <f>J82</f>
        <v>0</v>
      </c>
      <c r="K56" s="39"/>
      <c r="AU56" s="18" t="s">
        <v>106</v>
      </c>
    </row>
    <row r="57" spans="2:47" s="7" customFormat="1" ht="24.95" customHeight="1" x14ac:dyDescent="0.3">
      <c r="B57" s="138"/>
      <c r="C57" s="139"/>
      <c r="D57" s="140" t="s">
        <v>107</v>
      </c>
      <c r="E57" s="141"/>
      <c r="F57" s="141"/>
      <c r="G57" s="141"/>
      <c r="H57" s="141"/>
      <c r="I57" s="142"/>
      <c r="J57" s="143">
        <f>J83</f>
        <v>0</v>
      </c>
      <c r="K57" s="144"/>
    </row>
    <row r="58" spans="2:47" s="8" customFormat="1" ht="19.899999999999999" customHeight="1" x14ac:dyDescent="0.3">
      <c r="B58" s="145"/>
      <c r="C58" s="146"/>
      <c r="D58" s="147" t="s">
        <v>108</v>
      </c>
      <c r="E58" s="148"/>
      <c r="F58" s="148"/>
      <c r="G58" s="148"/>
      <c r="H58" s="148"/>
      <c r="I58" s="149"/>
      <c r="J58" s="150">
        <f>J84</f>
        <v>0</v>
      </c>
      <c r="K58" s="151"/>
    </row>
    <row r="59" spans="2:47" s="8" customFormat="1" ht="14.85" customHeight="1" x14ac:dyDescent="0.3">
      <c r="B59" s="145"/>
      <c r="C59" s="146"/>
      <c r="D59" s="147" t="s">
        <v>109</v>
      </c>
      <c r="E59" s="148"/>
      <c r="F59" s="148"/>
      <c r="G59" s="148"/>
      <c r="H59" s="148"/>
      <c r="I59" s="149"/>
      <c r="J59" s="150">
        <f>J85</f>
        <v>0</v>
      </c>
      <c r="K59" s="151"/>
    </row>
    <row r="60" spans="2:47" s="8" customFormat="1" ht="14.85" customHeight="1" x14ac:dyDescent="0.3">
      <c r="B60" s="145"/>
      <c r="C60" s="146"/>
      <c r="D60" s="147" t="s">
        <v>110</v>
      </c>
      <c r="E60" s="148"/>
      <c r="F60" s="148"/>
      <c r="G60" s="148"/>
      <c r="H60" s="148"/>
      <c r="I60" s="149"/>
      <c r="J60" s="150">
        <f>J91</f>
        <v>0</v>
      </c>
      <c r="K60" s="151"/>
    </row>
    <row r="61" spans="2:47" s="8" customFormat="1" ht="14.85" customHeight="1" x14ac:dyDescent="0.3">
      <c r="B61" s="145"/>
      <c r="C61" s="146"/>
      <c r="D61" s="147" t="s">
        <v>111</v>
      </c>
      <c r="E61" s="148"/>
      <c r="F61" s="148"/>
      <c r="G61" s="148"/>
      <c r="H61" s="148"/>
      <c r="I61" s="149"/>
      <c r="J61" s="150">
        <f>J94</f>
        <v>0</v>
      </c>
      <c r="K61" s="151"/>
    </row>
    <row r="62" spans="2:47" s="8" customFormat="1" ht="14.85" customHeight="1" x14ac:dyDescent="0.3">
      <c r="B62" s="145"/>
      <c r="C62" s="146"/>
      <c r="D62" s="147" t="s">
        <v>112</v>
      </c>
      <c r="E62" s="148"/>
      <c r="F62" s="148"/>
      <c r="G62" s="148"/>
      <c r="H62" s="148"/>
      <c r="I62" s="149"/>
      <c r="J62" s="150">
        <f>J101</f>
        <v>0</v>
      </c>
      <c r="K62" s="151"/>
    </row>
    <row r="63" spans="2:47" s="1" customFormat="1" ht="21.75" customHeight="1" x14ac:dyDescent="0.3">
      <c r="B63" s="35"/>
      <c r="C63" s="36"/>
      <c r="D63" s="36"/>
      <c r="E63" s="36"/>
      <c r="F63" s="36"/>
      <c r="G63" s="36"/>
      <c r="H63" s="36"/>
      <c r="I63" s="107"/>
      <c r="J63" s="36"/>
      <c r="K63" s="39"/>
    </row>
    <row r="64" spans="2:47" s="1" customFormat="1" ht="6.95" customHeight="1" x14ac:dyDescent="0.3">
      <c r="B64" s="50"/>
      <c r="C64" s="51"/>
      <c r="D64" s="51"/>
      <c r="E64" s="51"/>
      <c r="F64" s="51"/>
      <c r="G64" s="51"/>
      <c r="H64" s="51"/>
      <c r="I64" s="128"/>
      <c r="J64" s="51"/>
      <c r="K64" s="52"/>
    </row>
    <row r="68" spans="2:12" s="1" customFormat="1" ht="6.95" customHeight="1" x14ac:dyDescent="0.3">
      <c r="B68" s="53"/>
      <c r="C68" s="54"/>
      <c r="D68" s="54"/>
      <c r="E68" s="54"/>
      <c r="F68" s="54"/>
      <c r="G68" s="54"/>
      <c r="H68" s="54"/>
      <c r="I68" s="131"/>
      <c r="J68" s="54"/>
      <c r="K68" s="54"/>
      <c r="L68" s="55"/>
    </row>
    <row r="69" spans="2:12" s="1" customFormat="1" ht="36.950000000000003" customHeight="1" x14ac:dyDescent="0.3">
      <c r="B69" s="35"/>
      <c r="C69" s="56" t="s">
        <v>113</v>
      </c>
      <c r="D69" s="57"/>
      <c r="E69" s="57"/>
      <c r="F69" s="57"/>
      <c r="G69" s="57"/>
      <c r="H69" s="57"/>
      <c r="I69" s="152"/>
      <c r="J69" s="57"/>
      <c r="K69" s="57"/>
      <c r="L69" s="55"/>
    </row>
    <row r="70" spans="2:12" s="1" customFormat="1" ht="6.95" customHeight="1" x14ac:dyDescent="0.3">
      <c r="B70" s="35"/>
      <c r="C70" s="57"/>
      <c r="D70" s="57"/>
      <c r="E70" s="57"/>
      <c r="F70" s="57"/>
      <c r="G70" s="57"/>
      <c r="H70" s="57"/>
      <c r="I70" s="152"/>
      <c r="J70" s="57"/>
      <c r="K70" s="57"/>
      <c r="L70" s="55"/>
    </row>
    <row r="71" spans="2:12" s="1" customFormat="1" ht="14.45" customHeight="1" x14ac:dyDescent="0.3">
      <c r="B71" s="35"/>
      <c r="C71" s="59" t="s">
        <v>16</v>
      </c>
      <c r="D71" s="57"/>
      <c r="E71" s="57"/>
      <c r="F71" s="57"/>
      <c r="G71" s="57"/>
      <c r="H71" s="57"/>
      <c r="I71" s="152"/>
      <c r="J71" s="57"/>
      <c r="K71" s="57"/>
      <c r="L71" s="55"/>
    </row>
    <row r="72" spans="2:12" s="1" customFormat="1" ht="22.5" customHeight="1" x14ac:dyDescent="0.3">
      <c r="B72" s="35"/>
      <c r="C72" s="57"/>
      <c r="D72" s="57"/>
      <c r="E72" s="316" t="str">
        <f>E7</f>
        <v>Rekonstrukce kaple svaté Notburgy</v>
      </c>
      <c r="F72" s="297"/>
      <c r="G72" s="297"/>
      <c r="H72" s="297"/>
      <c r="I72" s="152"/>
      <c r="J72" s="57"/>
      <c r="K72" s="57"/>
      <c r="L72" s="55"/>
    </row>
    <row r="73" spans="2:12" s="1" customFormat="1" ht="14.45" customHeight="1" x14ac:dyDescent="0.3">
      <c r="B73" s="35"/>
      <c r="C73" s="59" t="s">
        <v>99</v>
      </c>
      <c r="D73" s="57"/>
      <c r="E73" s="57"/>
      <c r="F73" s="57"/>
      <c r="G73" s="57"/>
      <c r="H73" s="57"/>
      <c r="I73" s="152"/>
      <c r="J73" s="57"/>
      <c r="K73" s="57"/>
      <c r="L73" s="55"/>
    </row>
    <row r="74" spans="2:12" s="1" customFormat="1" ht="23.25" customHeight="1" x14ac:dyDescent="0.3">
      <c r="B74" s="35"/>
      <c r="C74" s="57"/>
      <c r="D74" s="57"/>
      <c r="E74" s="294" t="str">
        <f>E9</f>
        <v>A - Podlaha kostela</v>
      </c>
      <c r="F74" s="297"/>
      <c r="G74" s="297"/>
      <c r="H74" s="297"/>
      <c r="I74" s="152"/>
      <c r="J74" s="57"/>
      <c r="K74" s="57"/>
      <c r="L74" s="55"/>
    </row>
    <row r="75" spans="2:12" s="1" customFormat="1" ht="6.95" customHeight="1" x14ac:dyDescent="0.3">
      <c r="B75" s="35"/>
      <c r="C75" s="57"/>
      <c r="D75" s="57"/>
      <c r="E75" s="57"/>
      <c r="F75" s="57"/>
      <c r="G75" s="57"/>
      <c r="H75" s="57"/>
      <c r="I75" s="152"/>
      <c r="J75" s="57"/>
      <c r="K75" s="57"/>
      <c r="L75" s="55"/>
    </row>
    <row r="76" spans="2:12" s="1" customFormat="1" ht="18" customHeight="1" x14ac:dyDescent="0.3">
      <c r="B76" s="35"/>
      <c r="C76" s="59" t="s">
        <v>23</v>
      </c>
      <c r="D76" s="57"/>
      <c r="E76" s="57"/>
      <c r="F76" s="153" t="str">
        <f>F12</f>
        <v>Podbořanský Rohozec</v>
      </c>
      <c r="G76" s="57"/>
      <c r="H76" s="57"/>
      <c r="I76" s="154" t="s">
        <v>25</v>
      </c>
      <c r="J76" s="67" t="str">
        <f>IF(J12="","",J12)</f>
        <v>6. 1. 2015</v>
      </c>
      <c r="K76" s="57"/>
      <c r="L76" s="55"/>
    </row>
    <row r="77" spans="2:12" s="1" customFormat="1" ht="6.95" customHeight="1" x14ac:dyDescent="0.3">
      <c r="B77" s="35"/>
      <c r="C77" s="57"/>
      <c r="D77" s="57"/>
      <c r="E77" s="57"/>
      <c r="F77" s="57"/>
      <c r="G77" s="57"/>
      <c r="H77" s="57"/>
      <c r="I77" s="152"/>
      <c r="J77" s="57"/>
      <c r="K77" s="57"/>
      <c r="L77" s="55"/>
    </row>
    <row r="78" spans="2:12" s="1" customFormat="1" x14ac:dyDescent="0.3">
      <c r="B78" s="35"/>
      <c r="C78" s="59" t="s">
        <v>29</v>
      </c>
      <c r="D78" s="57"/>
      <c r="E78" s="57"/>
      <c r="F78" s="153" t="str">
        <f>E15</f>
        <v>obec Podbořanský Rohozec</v>
      </c>
      <c r="G78" s="57"/>
      <c r="H78" s="57"/>
      <c r="I78" s="154" t="s">
        <v>35</v>
      </c>
      <c r="J78" s="153" t="str">
        <f>E21</f>
        <v>Ing. Zátko T.</v>
      </c>
      <c r="K78" s="57"/>
      <c r="L78" s="55"/>
    </row>
    <row r="79" spans="2:12" s="1" customFormat="1" ht="14.45" customHeight="1" x14ac:dyDescent="0.3">
      <c r="B79" s="35"/>
      <c r="C79" s="59" t="s">
        <v>33</v>
      </c>
      <c r="D79" s="57"/>
      <c r="E79" s="57"/>
      <c r="F79" s="153" t="str">
        <f>IF(E18="","",E18)</f>
        <v/>
      </c>
      <c r="G79" s="57"/>
      <c r="H79" s="57"/>
      <c r="I79" s="152"/>
      <c r="J79" s="57"/>
      <c r="K79" s="57"/>
      <c r="L79" s="55"/>
    </row>
    <row r="80" spans="2:12" s="1" customFormat="1" ht="10.35" customHeight="1" x14ac:dyDescent="0.3">
      <c r="B80" s="35"/>
      <c r="C80" s="57"/>
      <c r="D80" s="57"/>
      <c r="E80" s="57"/>
      <c r="F80" s="57"/>
      <c r="G80" s="57"/>
      <c r="H80" s="57"/>
      <c r="I80" s="152"/>
      <c r="J80" s="57"/>
      <c r="K80" s="57"/>
      <c r="L80" s="55"/>
    </row>
    <row r="81" spans="2:65" s="9" customFormat="1" ht="29.25" customHeight="1" x14ac:dyDescent="0.3">
      <c r="B81" s="155"/>
      <c r="C81" s="156" t="s">
        <v>114</v>
      </c>
      <c r="D81" s="157" t="s">
        <v>58</v>
      </c>
      <c r="E81" s="157" t="s">
        <v>54</v>
      </c>
      <c r="F81" s="157" t="s">
        <v>115</v>
      </c>
      <c r="G81" s="157" t="s">
        <v>116</v>
      </c>
      <c r="H81" s="157" t="s">
        <v>117</v>
      </c>
      <c r="I81" s="158" t="s">
        <v>118</v>
      </c>
      <c r="J81" s="157" t="s">
        <v>104</v>
      </c>
      <c r="K81" s="159" t="s">
        <v>119</v>
      </c>
      <c r="L81" s="160"/>
      <c r="M81" s="75" t="s">
        <v>120</v>
      </c>
      <c r="N81" s="76" t="s">
        <v>43</v>
      </c>
      <c r="O81" s="76" t="s">
        <v>121</v>
      </c>
      <c r="P81" s="76" t="s">
        <v>122</v>
      </c>
      <c r="Q81" s="76" t="s">
        <v>123</v>
      </c>
      <c r="R81" s="76" t="s">
        <v>124</v>
      </c>
      <c r="S81" s="76" t="s">
        <v>125</v>
      </c>
      <c r="T81" s="77" t="s">
        <v>126</v>
      </c>
    </row>
    <row r="82" spans="2:65" s="1" customFormat="1" ht="29.25" customHeight="1" x14ac:dyDescent="0.35">
      <c r="B82" s="35"/>
      <c r="C82" s="81" t="s">
        <v>105</v>
      </c>
      <c r="D82" s="57"/>
      <c r="E82" s="57"/>
      <c r="F82" s="57"/>
      <c r="G82" s="57"/>
      <c r="H82" s="57"/>
      <c r="I82" s="152"/>
      <c r="J82" s="161">
        <f>BK82</f>
        <v>0</v>
      </c>
      <c r="K82" s="57"/>
      <c r="L82" s="55"/>
      <c r="M82" s="78"/>
      <c r="N82" s="79"/>
      <c r="O82" s="79"/>
      <c r="P82" s="162">
        <f>P83</f>
        <v>0</v>
      </c>
      <c r="Q82" s="79"/>
      <c r="R82" s="162">
        <f>R83</f>
        <v>61.92</v>
      </c>
      <c r="S82" s="79"/>
      <c r="T82" s="163">
        <f>T83</f>
        <v>41.02</v>
      </c>
      <c r="AT82" s="18" t="s">
        <v>72</v>
      </c>
      <c r="AU82" s="18" t="s">
        <v>106</v>
      </c>
      <c r="BK82" s="164">
        <f>BK83</f>
        <v>0</v>
      </c>
    </row>
    <row r="83" spans="2:65" s="10" customFormat="1" ht="37.35" customHeight="1" x14ac:dyDescent="0.35">
      <c r="B83" s="165"/>
      <c r="C83" s="166"/>
      <c r="D83" s="167" t="s">
        <v>72</v>
      </c>
      <c r="E83" s="168" t="s">
        <v>127</v>
      </c>
      <c r="F83" s="168" t="s">
        <v>128</v>
      </c>
      <c r="G83" s="166"/>
      <c r="H83" s="166"/>
      <c r="I83" s="169"/>
      <c r="J83" s="170">
        <f>BK83</f>
        <v>0</v>
      </c>
      <c r="K83" s="166"/>
      <c r="L83" s="171"/>
      <c r="M83" s="172"/>
      <c r="N83" s="173"/>
      <c r="O83" s="173"/>
      <c r="P83" s="174">
        <f>P84</f>
        <v>0</v>
      </c>
      <c r="Q83" s="173"/>
      <c r="R83" s="174">
        <f>R84</f>
        <v>61.92</v>
      </c>
      <c r="S83" s="173"/>
      <c r="T83" s="175">
        <f>T84</f>
        <v>41.02</v>
      </c>
      <c r="AR83" s="176" t="s">
        <v>22</v>
      </c>
      <c r="AT83" s="177" t="s">
        <v>72</v>
      </c>
      <c r="AU83" s="177" t="s">
        <v>73</v>
      </c>
      <c r="AY83" s="176" t="s">
        <v>129</v>
      </c>
      <c r="BK83" s="178">
        <f>BK84</f>
        <v>0</v>
      </c>
    </row>
    <row r="84" spans="2:65" s="10" customFormat="1" ht="19.899999999999999" customHeight="1" x14ac:dyDescent="0.3">
      <c r="B84" s="165"/>
      <c r="C84" s="166"/>
      <c r="D84" s="167" t="s">
        <v>72</v>
      </c>
      <c r="E84" s="179" t="s">
        <v>130</v>
      </c>
      <c r="F84" s="179" t="s">
        <v>131</v>
      </c>
      <c r="G84" s="166"/>
      <c r="H84" s="166"/>
      <c r="I84" s="169"/>
      <c r="J84" s="180">
        <f>BK84</f>
        <v>0</v>
      </c>
      <c r="K84" s="166"/>
      <c r="L84" s="171"/>
      <c r="M84" s="172"/>
      <c r="N84" s="173"/>
      <c r="O84" s="173"/>
      <c r="P84" s="174">
        <f>P85+P91+P94+P101</f>
        <v>0</v>
      </c>
      <c r="Q84" s="173"/>
      <c r="R84" s="174">
        <f>R85+R91+R94+R101</f>
        <v>61.92</v>
      </c>
      <c r="S84" s="173"/>
      <c r="T84" s="175">
        <f>T85+T91+T94+T101</f>
        <v>41.02</v>
      </c>
      <c r="AR84" s="176" t="s">
        <v>22</v>
      </c>
      <c r="AT84" s="177" t="s">
        <v>72</v>
      </c>
      <c r="AU84" s="177" t="s">
        <v>22</v>
      </c>
      <c r="AY84" s="176" t="s">
        <v>129</v>
      </c>
      <c r="BK84" s="178">
        <f>BK85+BK91+BK94+BK101</f>
        <v>0</v>
      </c>
    </row>
    <row r="85" spans="2:65" s="10" customFormat="1" ht="14.85" customHeight="1" x14ac:dyDescent="0.3">
      <c r="B85" s="165"/>
      <c r="C85" s="166"/>
      <c r="D85" s="181" t="s">
        <v>72</v>
      </c>
      <c r="E85" s="182" t="s">
        <v>132</v>
      </c>
      <c r="F85" s="182" t="s">
        <v>133</v>
      </c>
      <c r="G85" s="166"/>
      <c r="H85" s="166"/>
      <c r="I85" s="169"/>
      <c r="J85" s="183">
        <f>BK85</f>
        <v>0</v>
      </c>
      <c r="K85" s="166"/>
      <c r="L85" s="171"/>
      <c r="M85" s="172"/>
      <c r="N85" s="173"/>
      <c r="O85" s="173"/>
      <c r="P85" s="174">
        <f>SUM(P86:P90)</f>
        <v>0</v>
      </c>
      <c r="Q85" s="173"/>
      <c r="R85" s="174">
        <f>SUM(R86:R90)</f>
        <v>61.92</v>
      </c>
      <c r="S85" s="173"/>
      <c r="T85" s="175">
        <f>SUM(T86:T90)</f>
        <v>0</v>
      </c>
      <c r="AR85" s="176" t="s">
        <v>22</v>
      </c>
      <c r="AT85" s="177" t="s">
        <v>72</v>
      </c>
      <c r="AU85" s="177" t="s">
        <v>81</v>
      </c>
      <c r="AY85" s="176" t="s">
        <v>129</v>
      </c>
      <c r="BK85" s="178">
        <f>SUM(BK86:BK90)</f>
        <v>0</v>
      </c>
    </row>
    <row r="86" spans="2:65" s="1" customFormat="1" ht="22.5" customHeight="1" x14ac:dyDescent="0.3">
      <c r="B86" s="35"/>
      <c r="C86" s="184" t="s">
        <v>22</v>
      </c>
      <c r="D86" s="184" t="s">
        <v>134</v>
      </c>
      <c r="E86" s="185" t="s">
        <v>135</v>
      </c>
      <c r="F86" s="186" t="s">
        <v>136</v>
      </c>
      <c r="G86" s="187" t="s">
        <v>137</v>
      </c>
      <c r="H86" s="188">
        <v>72</v>
      </c>
      <c r="I86" s="189"/>
      <c r="J86" s="190">
        <f>ROUND(I86*H86,2)</f>
        <v>0</v>
      </c>
      <c r="K86" s="186" t="s">
        <v>20</v>
      </c>
      <c r="L86" s="55"/>
      <c r="M86" s="191" t="s">
        <v>20</v>
      </c>
      <c r="N86" s="192" t="s">
        <v>44</v>
      </c>
      <c r="O86" s="36"/>
      <c r="P86" s="193">
        <f>O86*H86</f>
        <v>0</v>
      </c>
      <c r="Q86" s="193">
        <v>0.4</v>
      </c>
      <c r="R86" s="193">
        <f>Q86*H86</f>
        <v>28.8</v>
      </c>
      <c r="S86" s="193">
        <v>0</v>
      </c>
      <c r="T86" s="194">
        <f>S86*H86</f>
        <v>0</v>
      </c>
      <c r="AR86" s="18" t="s">
        <v>138</v>
      </c>
      <c r="AT86" s="18" t="s">
        <v>134</v>
      </c>
      <c r="AU86" s="18" t="s">
        <v>139</v>
      </c>
      <c r="AY86" s="18" t="s">
        <v>129</v>
      </c>
      <c r="BE86" s="195">
        <f>IF(N86="základní",J86,0)</f>
        <v>0</v>
      </c>
      <c r="BF86" s="195">
        <f>IF(N86="snížená",J86,0)</f>
        <v>0</v>
      </c>
      <c r="BG86" s="195">
        <f>IF(N86="zákl. přenesená",J86,0)</f>
        <v>0</v>
      </c>
      <c r="BH86" s="195">
        <f>IF(N86="sníž. přenesená",J86,0)</f>
        <v>0</v>
      </c>
      <c r="BI86" s="195">
        <f>IF(N86="nulová",J86,0)</f>
        <v>0</v>
      </c>
      <c r="BJ86" s="18" t="s">
        <v>22</v>
      </c>
      <c r="BK86" s="195">
        <f>ROUND(I86*H86,2)</f>
        <v>0</v>
      </c>
      <c r="BL86" s="18" t="s">
        <v>138</v>
      </c>
      <c r="BM86" s="18" t="s">
        <v>140</v>
      </c>
    </row>
    <row r="87" spans="2:65" s="11" customFormat="1" ht="13.5" x14ac:dyDescent="0.3">
      <c r="B87" s="196"/>
      <c r="C87" s="197"/>
      <c r="D87" s="198" t="s">
        <v>141</v>
      </c>
      <c r="E87" s="199" t="s">
        <v>20</v>
      </c>
      <c r="F87" s="200" t="s">
        <v>142</v>
      </c>
      <c r="G87" s="197"/>
      <c r="H87" s="201" t="s">
        <v>20</v>
      </c>
      <c r="I87" s="202"/>
      <c r="J87" s="197"/>
      <c r="K87" s="197"/>
      <c r="L87" s="203"/>
      <c r="M87" s="204"/>
      <c r="N87" s="205"/>
      <c r="O87" s="205"/>
      <c r="P87" s="205"/>
      <c r="Q87" s="205"/>
      <c r="R87" s="205"/>
      <c r="S87" s="205"/>
      <c r="T87" s="206"/>
      <c r="AT87" s="207" t="s">
        <v>141</v>
      </c>
      <c r="AU87" s="207" t="s">
        <v>139</v>
      </c>
      <c r="AV87" s="11" t="s">
        <v>22</v>
      </c>
      <c r="AW87" s="11" t="s">
        <v>37</v>
      </c>
      <c r="AX87" s="11" t="s">
        <v>73</v>
      </c>
      <c r="AY87" s="207" t="s">
        <v>129</v>
      </c>
    </row>
    <row r="88" spans="2:65" s="12" customFormat="1" ht="13.5" x14ac:dyDescent="0.3">
      <c r="B88" s="208"/>
      <c r="C88" s="209"/>
      <c r="D88" s="210" t="s">
        <v>141</v>
      </c>
      <c r="E88" s="211" t="s">
        <v>20</v>
      </c>
      <c r="F88" s="212" t="s">
        <v>143</v>
      </c>
      <c r="G88" s="209"/>
      <c r="H88" s="213">
        <v>72</v>
      </c>
      <c r="I88" s="214"/>
      <c r="J88" s="209"/>
      <c r="K88" s="209"/>
      <c r="L88" s="215"/>
      <c r="M88" s="216"/>
      <c r="N88" s="217"/>
      <c r="O88" s="217"/>
      <c r="P88" s="217"/>
      <c r="Q88" s="217"/>
      <c r="R88" s="217"/>
      <c r="S88" s="217"/>
      <c r="T88" s="218"/>
      <c r="AT88" s="219" t="s">
        <v>141</v>
      </c>
      <c r="AU88" s="219" t="s">
        <v>139</v>
      </c>
      <c r="AV88" s="12" t="s">
        <v>81</v>
      </c>
      <c r="AW88" s="12" t="s">
        <v>37</v>
      </c>
      <c r="AX88" s="12" t="s">
        <v>22</v>
      </c>
      <c r="AY88" s="219" t="s">
        <v>129</v>
      </c>
    </row>
    <row r="89" spans="2:65" s="1" customFormat="1" ht="22.5" customHeight="1" x14ac:dyDescent="0.3">
      <c r="B89" s="35"/>
      <c r="C89" s="184" t="s">
        <v>81</v>
      </c>
      <c r="D89" s="184" t="s">
        <v>134</v>
      </c>
      <c r="E89" s="185" t="s">
        <v>144</v>
      </c>
      <c r="F89" s="186" t="s">
        <v>145</v>
      </c>
      <c r="G89" s="187" t="s">
        <v>146</v>
      </c>
      <c r="H89" s="188">
        <v>8</v>
      </c>
      <c r="I89" s="189"/>
      <c r="J89" s="190">
        <f>ROUND(I89*H89,2)</f>
        <v>0</v>
      </c>
      <c r="K89" s="186" t="s">
        <v>147</v>
      </c>
      <c r="L89" s="55"/>
      <c r="M89" s="191" t="s">
        <v>20</v>
      </c>
      <c r="N89" s="192" t="s">
        <v>44</v>
      </c>
      <c r="O89" s="36"/>
      <c r="P89" s="193">
        <f>O89*H89</f>
        <v>0</v>
      </c>
      <c r="Q89" s="193">
        <v>1.98</v>
      </c>
      <c r="R89" s="193">
        <f>Q89*H89</f>
        <v>15.84</v>
      </c>
      <c r="S89" s="193">
        <v>0</v>
      </c>
      <c r="T89" s="194">
        <f>S89*H89</f>
        <v>0</v>
      </c>
      <c r="AR89" s="18" t="s">
        <v>138</v>
      </c>
      <c r="AT89" s="18" t="s">
        <v>134</v>
      </c>
      <c r="AU89" s="18" t="s">
        <v>139</v>
      </c>
      <c r="AY89" s="18" t="s">
        <v>129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18" t="s">
        <v>22</v>
      </c>
      <c r="BK89" s="195">
        <f>ROUND(I89*H89,2)</f>
        <v>0</v>
      </c>
      <c r="BL89" s="18" t="s">
        <v>138</v>
      </c>
      <c r="BM89" s="18" t="s">
        <v>148</v>
      </c>
    </row>
    <row r="90" spans="2:65" s="1" customFormat="1" ht="22.5" customHeight="1" x14ac:dyDescent="0.3">
      <c r="B90" s="35"/>
      <c r="C90" s="184" t="s">
        <v>139</v>
      </c>
      <c r="D90" s="184" t="s">
        <v>134</v>
      </c>
      <c r="E90" s="185" t="s">
        <v>149</v>
      </c>
      <c r="F90" s="186" t="s">
        <v>150</v>
      </c>
      <c r="G90" s="187" t="s">
        <v>146</v>
      </c>
      <c r="H90" s="188">
        <v>8</v>
      </c>
      <c r="I90" s="189"/>
      <c r="J90" s="190">
        <f>ROUND(I90*H90,2)</f>
        <v>0</v>
      </c>
      <c r="K90" s="186" t="s">
        <v>20</v>
      </c>
      <c r="L90" s="55"/>
      <c r="M90" s="191" t="s">
        <v>20</v>
      </c>
      <c r="N90" s="192" t="s">
        <v>44</v>
      </c>
      <c r="O90" s="36"/>
      <c r="P90" s="193">
        <f>O90*H90</f>
        <v>0</v>
      </c>
      <c r="Q90" s="193">
        <v>2.16</v>
      </c>
      <c r="R90" s="193">
        <f>Q90*H90</f>
        <v>17.28</v>
      </c>
      <c r="S90" s="193">
        <v>0</v>
      </c>
      <c r="T90" s="194">
        <f>S90*H90</f>
        <v>0</v>
      </c>
      <c r="AR90" s="18" t="s">
        <v>138</v>
      </c>
      <c r="AT90" s="18" t="s">
        <v>134</v>
      </c>
      <c r="AU90" s="18" t="s">
        <v>139</v>
      </c>
      <c r="AY90" s="18" t="s">
        <v>129</v>
      </c>
      <c r="BE90" s="195">
        <f>IF(N90="základní",J90,0)</f>
        <v>0</v>
      </c>
      <c r="BF90" s="195">
        <f>IF(N90="snížená",J90,0)</f>
        <v>0</v>
      </c>
      <c r="BG90" s="195">
        <f>IF(N90="zákl. přenesená",J90,0)</f>
        <v>0</v>
      </c>
      <c r="BH90" s="195">
        <f>IF(N90="sníž. přenesená",J90,0)</f>
        <v>0</v>
      </c>
      <c r="BI90" s="195">
        <f>IF(N90="nulová",J90,0)</f>
        <v>0</v>
      </c>
      <c r="BJ90" s="18" t="s">
        <v>22</v>
      </c>
      <c r="BK90" s="195">
        <f>ROUND(I90*H90,2)</f>
        <v>0</v>
      </c>
      <c r="BL90" s="18" t="s">
        <v>138</v>
      </c>
      <c r="BM90" s="18" t="s">
        <v>151</v>
      </c>
    </row>
    <row r="91" spans="2:65" s="10" customFormat="1" ht="22.35" customHeight="1" x14ac:dyDescent="0.3">
      <c r="B91" s="165"/>
      <c r="C91" s="166"/>
      <c r="D91" s="181" t="s">
        <v>72</v>
      </c>
      <c r="E91" s="182" t="s">
        <v>152</v>
      </c>
      <c r="F91" s="182" t="s">
        <v>153</v>
      </c>
      <c r="G91" s="166"/>
      <c r="H91" s="166"/>
      <c r="I91" s="169"/>
      <c r="J91" s="183">
        <f>BK91</f>
        <v>0</v>
      </c>
      <c r="K91" s="166"/>
      <c r="L91" s="171"/>
      <c r="M91" s="172"/>
      <c r="N91" s="173"/>
      <c r="O91" s="173"/>
      <c r="P91" s="174">
        <f>SUM(P92:P93)</f>
        <v>0</v>
      </c>
      <c r="Q91" s="173"/>
      <c r="R91" s="174">
        <f>SUM(R92:R93)</f>
        <v>0</v>
      </c>
      <c r="S91" s="173"/>
      <c r="T91" s="175">
        <f>SUM(T92:T93)</f>
        <v>0</v>
      </c>
      <c r="AR91" s="176" t="s">
        <v>22</v>
      </c>
      <c r="AT91" s="177" t="s">
        <v>72</v>
      </c>
      <c r="AU91" s="177" t="s">
        <v>81</v>
      </c>
      <c r="AY91" s="176" t="s">
        <v>129</v>
      </c>
      <c r="BK91" s="178">
        <f>SUM(BK92:BK93)</f>
        <v>0</v>
      </c>
    </row>
    <row r="92" spans="2:65" s="1" customFormat="1" ht="22.5" customHeight="1" x14ac:dyDescent="0.3">
      <c r="B92" s="35"/>
      <c r="C92" s="184" t="s">
        <v>138</v>
      </c>
      <c r="D92" s="184" t="s">
        <v>134</v>
      </c>
      <c r="E92" s="185" t="s">
        <v>154</v>
      </c>
      <c r="F92" s="186" t="s">
        <v>155</v>
      </c>
      <c r="G92" s="187" t="s">
        <v>156</v>
      </c>
      <c r="H92" s="188">
        <v>1</v>
      </c>
      <c r="I92" s="189"/>
      <c r="J92" s="190">
        <f>ROUND(I92*H92,2)</f>
        <v>0</v>
      </c>
      <c r="K92" s="186" t="s">
        <v>20</v>
      </c>
      <c r="L92" s="55"/>
      <c r="M92" s="191" t="s">
        <v>20</v>
      </c>
      <c r="N92" s="192" t="s">
        <v>44</v>
      </c>
      <c r="O92" s="36"/>
      <c r="P92" s="193">
        <f>O92*H92</f>
        <v>0</v>
      </c>
      <c r="Q92" s="193">
        <v>0</v>
      </c>
      <c r="R92" s="193">
        <f>Q92*H92</f>
        <v>0</v>
      </c>
      <c r="S92" s="193">
        <v>0</v>
      </c>
      <c r="T92" s="194">
        <f>S92*H92</f>
        <v>0</v>
      </c>
      <c r="AR92" s="18" t="s">
        <v>138</v>
      </c>
      <c r="AT92" s="18" t="s">
        <v>134</v>
      </c>
      <c r="AU92" s="18" t="s">
        <v>139</v>
      </c>
      <c r="AY92" s="18" t="s">
        <v>129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18" t="s">
        <v>22</v>
      </c>
      <c r="BK92" s="195">
        <f>ROUND(I92*H92,2)</f>
        <v>0</v>
      </c>
      <c r="BL92" s="18" t="s">
        <v>138</v>
      </c>
      <c r="BM92" s="18" t="s">
        <v>157</v>
      </c>
    </row>
    <row r="93" spans="2:65" s="1" customFormat="1" ht="31.5" customHeight="1" x14ac:dyDescent="0.3">
      <c r="B93" s="35"/>
      <c r="C93" s="184" t="s">
        <v>158</v>
      </c>
      <c r="D93" s="184" t="s">
        <v>134</v>
      </c>
      <c r="E93" s="185" t="s">
        <v>159</v>
      </c>
      <c r="F93" s="186" t="s">
        <v>160</v>
      </c>
      <c r="G93" s="187" t="s">
        <v>161</v>
      </c>
      <c r="H93" s="188">
        <v>10</v>
      </c>
      <c r="I93" s="189"/>
      <c r="J93" s="190">
        <f>ROUND(I93*H93,2)</f>
        <v>0</v>
      </c>
      <c r="K93" s="186" t="s">
        <v>20</v>
      </c>
      <c r="L93" s="55"/>
      <c r="M93" s="191" t="s">
        <v>20</v>
      </c>
      <c r="N93" s="192" t="s">
        <v>44</v>
      </c>
      <c r="O93" s="36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AR93" s="18" t="s">
        <v>138</v>
      </c>
      <c r="AT93" s="18" t="s">
        <v>134</v>
      </c>
      <c r="AU93" s="18" t="s">
        <v>139</v>
      </c>
      <c r="AY93" s="18" t="s">
        <v>129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18" t="s">
        <v>22</v>
      </c>
      <c r="BK93" s="195">
        <f>ROUND(I93*H93,2)</f>
        <v>0</v>
      </c>
      <c r="BL93" s="18" t="s">
        <v>138</v>
      </c>
      <c r="BM93" s="18" t="s">
        <v>162</v>
      </c>
    </row>
    <row r="94" spans="2:65" s="10" customFormat="1" ht="22.35" customHeight="1" x14ac:dyDescent="0.3">
      <c r="B94" s="165"/>
      <c r="C94" s="166"/>
      <c r="D94" s="181" t="s">
        <v>72</v>
      </c>
      <c r="E94" s="182" t="s">
        <v>163</v>
      </c>
      <c r="F94" s="182" t="s">
        <v>164</v>
      </c>
      <c r="G94" s="166"/>
      <c r="H94" s="166"/>
      <c r="I94" s="169"/>
      <c r="J94" s="183">
        <f>BK94</f>
        <v>0</v>
      </c>
      <c r="K94" s="166"/>
      <c r="L94" s="171"/>
      <c r="M94" s="172"/>
      <c r="N94" s="173"/>
      <c r="O94" s="173"/>
      <c r="P94" s="174">
        <f>SUM(P95:P100)</f>
        <v>0</v>
      </c>
      <c r="Q94" s="173"/>
      <c r="R94" s="174">
        <f>SUM(R95:R100)</f>
        <v>0</v>
      </c>
      <c r="S94" s="173"/>
      <c r="T94" s="175">
        <f>SUM(T95:T100)</f>
        <v>41.02</v>
      </c>
      <c r="AR94" s="176" t="s">
        <v>22</v>
      </c>
      <c r="AT94" s="177" t="s">
        <v>72</v>
      </c>
      <c r="AU94" s="177" t="s">
        <v>81</v>
      </c>
      <c r="AY94" s="176" t="s">
        <v>129</v>
      </c>
      <c r="BK94" s="178">
        <f>SUM(BK95:BK100)</f>
        <v>0</v>
      </c>
    </row>
    <row r="95" spans="2:65" s="1" customFormat="1" ht="22.5" customHeight="1" x14ac:dyDescent="0.3">
      <c r="B95" s="35"/>
      <c r="C95" s="184" t="s">
        <v>165</v>
      </c>
      <c r="D95" s="184" t="s">
        <v>134</v>
      </c>
      <c r="E95" s="185" t="s">
        <v>166</v>
      </c>
      <c r="F95" s="186" t="s">
        <v>167</v>
      </c>
      <c r="G95" s="187" t="s">
        <v>146</v>
      </c>
      <c r="H95" s="188">
        <v>17.5</v>
      </c>
      <c r="I95" s="189"/>
      <c r="J95" s="190">
        <f>ROUND(I95*H95,2)</f>
        <v>0</v>
      </c>
      <c r="K95" s="186" t="s">
        <v>147</v>
      </c>
      <c r="L95" s="55"/>
      <c r="M95" s="191" t="s">
        <v>20</v>
      </c>
      <c r="N95" s="192" t="s">
        <v>44</v>
      </c>
      <c r="O95" s="36"/>
      <c r="P95" s="193">
        <f>O95*H95</f>
        <v>0</v>
      </c>
      <c r="Q95" s="193">
        <v>0</v>
      </c>
      <c r="R95" s="193">
        <f>Q95*H95</f>
        <v>0</v>
      </c>
      <c r="S95" s="193">
        <v>2.2000000000000002</v>
      </c>
      <c r="T95" s="194">
        <f>S95*H95</f>
        <v>38.5</v>
      </c>
      <c r="AR95" s="18" t="s">
        <v>138</v>
      </c>
      <c r="AT95" s="18" t="s">
        <v>134</v>
      </c>
      <c r="AU95" s="18" t="s">
        <v>139</v>
      </c>
      <c r="AY95" s="18" t="s">
        <v>129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18" t="s">
        <v>22</v>
      </c>
      <c r="BK95" s="195">
        <f>ROUND(I95*H95,2)</f>
        <v>0</v>
      </c>
      <c r="BL95" s="18" t="s">
        <v>138</v>
      </c>
      <c r="BM95" s="18" t="s">
        <v>168</v>
      </c>
    </row>
    <row r="96" spans="2:65" s="11" customFormat="1" ht="13.5" x14ac:dyDescent="0.3">
      <c r="B96" s="196"/>
      <c r="C96" s="197"/>
      <c r="D96" s="198" t="s">
        <v>141</v>
      </c>
      <c r="E96" s="199" t="s">
        <v>20</v>
      </c>
      <c r="F96" s="200" t="s">
        <v>169</v>
      </c>
      <c r="G96" s="197"/>
      <c r="H96" s="201" t="s">
        <v>20</v>
      </c>
      <c r="I96" s="202"/>
      <c r="J96" s="197"/>
      <c r="K96" s="197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141</v>
      </c>
      <c r="AU96" s="207" t="s">
        <v>139</v>
      </c>
      <c r="AV96" s="11" t="s">
        <v>22</v>
      </c>
      <c r="AW96" s="11" t="s">
        <v>37</v>
      </c>
      <c r="AX96" s="11" t="s">
        <v>73</v>
      </c>
      <c r="AY96" s="207" t="s">
        <v>129</v>
      </c>
    </row>
    <row r="97" spans="2:65" s="12" customFormat="1" ht="13.5" x14ac:dyDescent="0.3">
      <c r="B97" s="208"/>
      <c r="C97" s="209"/>
      <c r="D97" s="210" t="s">
        <v>141</v>
      </c>
      <c r="E97" s="211" t="s">
        <v>20</v>
      </c>
      <c r="F97" s="212" t="s">
        <v>170</v>
      </c>
      <c r="G97" s="209"/>
      <c r="H97" s="213">
        <v>17.5</v>
      </c>
      <c r="I97" s="214"/>
      <c r="J97" s="209"/>
      <c r="K97" s="209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141</v>
      </c>
      <c r="AU97" s="219" t="s">
        <v>139</v>
      </c>
      <c r="AV97" s="12" t="s">
        <v>81</v>
      </c>
      <c r="AW97" s="12" t="s">
        <v>37</v>
      </c>
      <c r="AX97" s="12" t="s">
        <v>22</v>
      </c>
      <c r="AY97" s="219" t="s">
        <v>129</v>
      </c>
    </row>
    <row r="98" spans="2:65" s="1" customFormat="1" ht="22.5" customHeight="1" x14ac:dyDescent="0.3">
      <c r="B98" s="35"/>
      <c r="C98" s="184" t="s">
        <v>171</v>
      </c>
      <c r="D98" s="184" t="s">
        <v>134</v>
      </c>
      <c r="E98" s="185" t="s">
        <v>172</v>
      </c>
      <c r="F98" s="186" t="s">
        <v>173</v>
      </c>
      <c r="G98" s="187" t="s">
        <v>137</v>
      </c>
      <c r="H98" s="188">
        <v>72</v>
      </c>
      <c r="I98" s="189"/>
      <c r="J98" s="190">
        <f>ROUND(I98*H98,2)</f>
        <v>0</v>
      </c>
      <c r="K98" s="186" t="s">
        <v>147</v>
      </c>
      <c r="L98" s="55"/>
      <c r="M98" s="191" t="s">
        <v>20</v>
      </c>
      <c r="N98" s="192" t="s">
        <v>44</v>
      </c>
      <c r="O98" s="36"/>
      <c r="P98" s="193">
        <f>O98*H98</f>
        <v>0</v>
      </c>
      <c r="Q98" s="193">
        <v>0</v>
      </c>
      <c r="R98" s="193">
        <f>Q98*H98</f>
        <v>0</v>
      </c>
      <c r="S98" s="193">
        <v>3.5000000000000003E-2</v>
      </c>
      <c r="T98" s="194">
        <f>S98*H98</f>
        <v>2.5200000000000005</v>
      </c>
      <c r="AR98" s="18" t="s">
        <v>138</v>
      </c>
      <c r="AT98" s="18" t="s">
        <v>134</v>
      </c>
      <c r="AU98" s="18" t="s">
        <v>139</v>
      </c>
      <c r="AY98" s="18" t="s">
        <v>129</v>
      </c>
      <c r="BE98" s="195">
        <f>IF(N98="základní",J98,0)</f>
        <v>0</v>
      </c>
      <c r="BF98" s="195">
        <f>IF(N98="snížená",J98,0)</f>
        <v>0</v>
      </c>
      <c r="BG98" s="195">
        <f>IF(N98="zákl. přenesená",J98,0)</f>
        <v>0</v>
      </c>
      <c r="BH98" s="195">
        <f>IF(N98="sníž. přenesená",J98,0)</f>
        <v>0</v>
      </c>
      <c r="BI98" s="195">
        <f>IF(N98="nulová",J98,0)</f>
        <v>0</v>
      </c>
      <c r="BJ98" s="18" t="s">
        <v>22</v>
      </c>
      <c r="BK98" s="195">
        <f>ROUND(I98*H98,2)</f>
        <v>0</v>
      </c>
      <c r="BL98" s="18" t="s">
        <v>138</v>
      </c>
      <c r="BM98" s="18" t="s">
        <v>174</v>
      </c>
    </row>
    <row r="99" spans="2:65" s="11" customFormat="1" ht="13.5" x14ac:dyDescent="0.3">
      <c r="B99" s="196"/>
      <c r="C99" s="197"/>
      <c r="D99" s="198" t="s">
        <v>141</v>
      </c>
      <c r="E99" s="199" t="s">
        <v>20</v>
      </c>
      <c r="F99" s="200" t="s">
        <v>175</v>
      </c>
      <c r="G99" s="197"/>
      <c r="H99" s="201" t="s">
        <v>20</v>
      </c>
      <c r="I99" s="202"/>
      <c r="J99" s="197"/>
      <c r="K99" s="197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141</v>
      </c>
      <c r="AU99" s="207" t="s">
        <v>139</v>
      </c>
      <c r="AV99" s="11" t="s">
        <v>22</v>
      </c>
      <c r="AW99" s="11" t="s">
        <v>37</v>
      </c>
      <c r="AX99" s="11" t="s">
        <v>73</v>
      </c>
      <c r="AY99" s="207" t="s">
        <v>129</v>
      </c>
    </row>
    <row r="100" spans="2:65" s="12" customFormat="1" ht="13.5" x14ac:dyDescent="0.3">
      <c r="B100" s="208"/>
      <c r="C100" s="209"/>
      <c r="D100" s="198" t="s">
        <v>141</v>
      </c>
      <c r="E100" s="220" t="s">
        <v>20</v>
      </c>
      <c r="F100" s="221" t="s">
        <v>143</v>
      </c>
      <c r="G100" s="209"/>
      <c r="H100" s="222">
        <v>72</v>
      </c>
      <c r="I100" s="214"/>
      <c r="J100" s="209"/>
      <c r="K100" s="209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141</v>
      </c>
      <c r="AU100" s="219" t="s">
        <v>139</v>
      </c>
      <c r="AV100" s="12" t="s">
        <v>81</v>
      </c>
      <c r="AW100" s="12" t="s">
        <v>37</v>
      </c>
      <c r="AX100" s="12" t="s">
        <v>22</v>
      </c>
      <c r="AY100" s="219" t="s">
        <v>129</v>
      </c>
    </row>
    <row r="101" spans="2:65" s="10" customFormat="1" ht="22.35" customHeight="1" x14ac:dyDescent="0.3">
      <c r="B101" s="165"/>
      <c r="C101" s="166"/>
      <c r="D101" s="181" t="s">
        <v>72</v>
      </c>
      <c r="E101" s="182" t="s">
        <v>176</v>
      </c>
      <c r="F101" s="182" t="s">
        <v>177</v>
      </c>
      <c r="G101" s="166"/>
      <c r="H101" s="166"/>
      <c r="I101" s="169"/>
      <c r="J101" s="183">
        <f>BK101</f>
        <v>0</v>
      </c>
      <c r="K101" s="166"/>
      <c r="L101" s="171"/>
      <c r="M101" s="172"/>
      <c r="N101" s="173"/>
      <c r="O101" s="173"/>
      <c r="P101" s="174">
        <f>SUM(P102:P117)</f>
        <v>0</v>
      </c>
      <c r="Q101" s="173"/>
      <c r="R101" s="174">
        <f>SUM(R102:R117)</f>
        <v>0</v>
      </c>
      <c r="S101" s="173"/>
      <c r="T101" s="175">
        <f>SUM(T102:T117)</f>
        <v>0</v>
      </c>
      <c r="AR101" s="176" t="s">
        <v>22</v>
      </c>
      <c r="AT101" s="177" t="s">
        <v>72</v>
      </c>
      <c r="AU101" s="177" t="s">
        <v>81</v>
      </c>
      <c r="AY101" s="176" t="s">
        <v>129</v>
      </c>
      <c r="BK101" s="178">
        <f>SUM(BK102:BK117)</f>
        <v>0</v>
      </c>
    </row>
    <row r="102" spans="2:65" s="1" customFormat="1" ht="31.5" customHeight="1" x14ac:dyDescent="0.3">
      <c r="B102" s="35"/>
      <c r="C102" s="184" t="s">
        <v>178</v>
      </c>
      <c r="D102" s="184" t="s">
        <v>134</v>
      </c>
      <c r="E102" s="185" t="s">
        <v>179</v>
      </c>
      <c r="F102" s="186" t="s">
        <v>180</v>
      </c>
      <c r="G102" s="187" t="s">
        <v>181</v>
      </c>
      <c r="H102" s="188">
        <v>41.02</v>
      </c>
      <c r="I102" s="189"/>
      <c r="J102" s="190">
        <f>ROUND(I102*H102,2)</f>
        <v>0</v>
      </c>
      <c r="K102" s="186" t="s">
        <v>147</v>
      </c>
      <c r="L102" s="55"/>
      <c r="M102" s="191" t="s">
        <v>20</v>
      </c>
      <c r="N102" s="192" t="s">
        <v>44</v>
      </c>
      <c r="O102" s="36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AR102" s="18" t="s">
        <v>138</v>
      </c>
      <c r="AT102" s="18" t="s">
        <v>134</v>
      </c>
      <c r="AU102" s="18" t="s">
        <v>139</v>
      </c>
      <c r="AY102" s="18" t="s">
        <v>129</v>
      </c>
      <c r="BE102" s="195">
        <f>IF(N102="základní",J102,0)</f>
        <v>0</v>
      </c>
      <c r="BF102" s="195">
        <f>IF(N102="snížená",J102,0)</f>
        <v>0</v>
      </c>
      <c r="BG102" s="195">
        <f>IF(N102="zákl. přenesená",J102,0)</f>
        <v>0</v>
      </c>
      <c r="BH102" s="195">
        <f>IF(N102="sníž. přenesená",J102,0)</f>
        <v>0</v>
      </c>
      <c r="BI102" s="195">
        <f>IF(N102="nulová",J102,0)</f>
        <v>0</v>
      </c>
      <c r="BJ102" s="18" t="s">
        <v>22</v>
      </c>
      <c r="BK102" s="195">
        <f>ROUND(I102*H102,2)</f>
        <v>0</v>
      </c>
      <c r="BL102" s="18" t="s">
        <v>138</v>
      </c>
      <c r="BM102" s="18" t="s">
        <v>182</v>
      </c>
    </row>
    <row r="103" spans="2:65" s="11" customFormat="1" ht="13.5" x14ac:dyDescent="0.3">
      <c r="B103" s="196"/>
      <c r="C103" s="197"/>
      <c r="D103" s="198" t="s">
        <v>141</v>
      </c>
      <c r="E103" s="199" t="s">
        <v>20</v>
      </c>
      <c r="F103" s="200" t="s">
        <v>183</v>
      </c>
      <c r="G103" s="197"/>
      <c r="H103" s="201" t="s">
        <v>20</v>
      </c>
      <c r="I103" s="202"/>
      <c r="J103" s="197"/>
      <c r="K103" s="197"/>
      <c r="L103" s="203"/>
      <c r="M103" s="204"/>
      <c r="N103" s="205"/>
      <c r="O103" s="205"/>
      <c r="P103" s="205"/>
      <c r="Q103" s="205"/>
      <c r="R103" s="205"/>
      <c r="S103" s="205"/>
      <c r="T103" s="206"/>
      <c r="AT103" s="207" t="s">
        <v>141</v>
      </c>
      <c r="AU103" s="207" t="s">
        <v>139</v>
      </c>
      <c r="AV103" s="11" t="s">
        <v>22</v>
      </c>
      <c r="AW103" s="11" t="s">
        <v>37</v>
      </c>
      <c r="AX103" s="11" t="s">
        <v>73</v>
      </c>
      <c r="AY103" s="207" t="s">
        <v>129</v>
      </c>
    </row>
    <row r="104" spans="2:65" s="12" customFormat="1" ht="13.5" x14ac:dyDescent="0.3">
      <c r="B104" s="208"/>
      <c r="C104" s="209"/>
      <c r="D104" s="210" t="s">
        <v>141</v>
      </c>
      <c r="E104" s="211" t="s">
        <v>20</v>
      </c>
      <c r="F104" s="212" t="s">
        <v>184</v>
      </c>
      <c r="G104" s="209"/>
      <c r="H104" s="213">
        <v>41.02</v>
      </c>
      <c r="I104" s="214"/>
      <c r="J104" s="209"/>
      <c r="K104" s="209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141</v>
      </c>
      <c r="AU104" s="219" t="s">
        <v>139</v>
      </c>
      <c r="AV104" s="12" t="s">
        <v>81</v>
      </c>
      <c r="AW104" s="12" t="s">
        <v>37</v>
      </c>
      <c r="AX104" s="12" t="s">
        <v>22</v>
      </c>
      <c r="AY104" s="219" t="s">
        <v>129</v>
      </c>
    </row>
    <row r="105" spans="2:65" s="1" customFormat="1" ht="22.5" customHeight="1" x14ac:dyDescent="0.3">
      <c r="B105" s="35"/>
      <c r="C105" s="184" t="s">
        <v>185</v>
      </c>
      <c r="D105" s="184" t="s">
        <v>134</v>
      </c>
      <c r="E105" s="185" t="s">
        <v>186</v>
      </c>
      <c r="F105" s="186" t="s">
        <v>187</v>
      </c>
      <c r="G105" s="187" t="s">
        <v>181</v>
      </c>
      <c r="H105" s="188">
        <v>41.02</v>
      </c>
      <c r="I105" s="189"/>
      <c r="J105" s="190">
        <f>ROUND(I105*H105,2)</f>
        <v>0</v>
      </c>
      <c r="K105" s="186" t="s">
        <v>147</v>
      </c>
      <c r="L105" s="55"/>
      <c r="M105" s="191" t="s">
        <v>20</v>
      </c>
      <c r="N105" s="192" t="s">
        <v>44</v>
      </c>
      <c r="O105" s="36"/>
      <c r="P105" s="193">
        <f>O105*H105</f>
        <v>0</v>
      </c>
      <c r="Q105" s="193">
        <v>0</v>
      </c>
      <c r="R105" s="193">
        <f>Q105*H105</f>
        <v>0</v>
      </c>
      <c r="S105" s="193">
        <v>0</v>
      </c>
      <c r="T105" s="194">
        <f>S105*H105</f>
        <v>0</v>
      </c>
      <c r="AR105" s="18" t="s">
        <v>138</v>
      </c>
      <c r="AT105" s="18" t="s">
        <v>134</v>
      </c>
      <c r="AU105" s="18" t="s">
        <v>139</v>
      </c>
      <c r="AY105" s="18" t="s">
        <v>129</v>
      </c>
      <c r="BE105" s="195">
        <f>IF(N105="základní",J105,0)</f>
        <v>0</v>
      </c>
      <c r="BF105" s="195">
        <f>IF(N105="snížená",J105,0)</f>
        <v>0</v>
      </c>
      <c r="BG105" s="195">
        <f>IF(N105="zákl. přenesená",J105,0)</f>
        <v>0</v>
      </c>
      <c r="BH105" s="195">
        <f>IF(N105="sníž. přenesená",J105,0)</f>
        <v>0</v>
      </c>
      <c r="BI105" s="195">
        <f>IF(N105="nulová",J105,0)</f>
        <v>0</v>
      </c>
      <c r="BJ105" s="18" t="s">
        <v>22</v>
      </c>
      <c r="BK105" s="195">
        <f>ROUND(I105*H105,2)</f>
        <v>0</v>
      </c>
      <c r="BL105" s="18" t="s">
        <v>138</v>
      </c>
      <c r="BM105" s="18" t="s">
        <v>188</v>
      </c>
    </row>
    <row r="106" spans="2:65" s="11" customFormat="1" ht="13.5" x14ac:dyDescent="0.3">
      <c r="B106" s="196"/>
      <c r="C106" s="197"/>
      <c r="D106" s="198" t="s">
        <v>141</v>
      </c>
      <c r="E106" s="199" t="s">
        <v>20</v>
      </c>
      <c r="F106" s="200" t="s">
        <v>189</v>
      </c>
      <c r="G106" s="197"/>
      <c r="H106" s="201" t="s">
        <v>20</v>
      </c>
      <c r="I106" s="202"/>
      <c r="J106" s="197"/>
      <c r="K106" s="197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141</v>
      </c>
      <c r="AU106" s="207" t="s">
        <v>139</v>
      </c>
      <c r="AV106" s="11" t="s">
        <v>22</v>
      </c>
      <c r="AW106" s="11" t="s">
        <v>37</v>
      </c>
      <c r="AX106" s="11" t="s">
        <v>73</v>
      </c>
      <c r="AY106" s="207" t="s">
        <v>129</v>
      </c>
    </row>
    <row r="107" spans="2:65" s="12" customFormat="1" ht="13.5" x14ac:dyDescent="0.3">
      <c r="B107" s="208"/>
      <c r="C107" s="209"/>
      <c r="D107" s="210" t="s">
        <v>141</v>
      </c>
      <c r="E107" s="211" t="s">
        <v>20</v>
      </c>
      <c r="F107" s="212" t="s">
        <v>184</v>
      </c>
      <c r="G107" s="209"/>
      <c r="H107" s="213">
        <v>41.02</v>
      </c>
      <c r="I107" s="214"/>
      <c r="J107" s="209"/>
      <c r="K107" s="209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141</v>
      </c>
      <c r="AU107" s="219" t="s">
        <v>139</v>
      </c>
      <c r="AV107" s="12" t="s">
        <v>81</v>
      </c>
      <c r="AW107" s="12" t="s">
        <v>37</v>
      </c>
      <c r="AX107" s="12" t="s">
        <v>22</v>
      </c>
      <c r="AY107" s="219" t="s">
        <v>129</v>
      </c>
    </row>
    <row r="108" spans="2:65" s="1" customFormat="1" ht="22.5" customHeight="1" x14ac:dyDescent="0.3">
      <c r="B108" s="35"/>
      <c r="C108" s="184" t="s">
        <v>27</v>
      </c>
      <c r="D108" s="184" t="s">
        <v>134</v>
      </c>
      <c r="E108" s="185" t="s">
        <v>190</v>
      </c>
      <c r="F108" s="186" t="s">
        <v>191</v>
      </c>
      <c r="G108" s="187" t="s">
        <v>181</v>
      </c>
      <c r="H108" s="188">
        <v>164.08</v>
      </c>
      <c r="I108" s="189"/>
      <c r="J108" s="190">
        <f>ROUND(I108*H108,2)</f>
        <v>0</v>
      </c>
      <c r="K108" s="186" t="s">
        <v>147</v>
      </c>
      <c r="L108" s="55"/>
      <c r="M108" s="191" t="s">
        <v>20</v>
      </c>
      <c r="N108" s="192" t="s">
        <v>44</v>
      </c>
      <c r="O108" s="36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AR108" s="18" t="s">
        <v>138</v>
      </c>
      <c r="AT108" s="18" t="s">
        <v>134</v>
      </c>
      <c r="AU108" s="18" t="s">
        <v>139</v>
      </c>
      <c r="AY108" s="18" t="s">
        <v>129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18" t="s">
        <v>22</v>
      </c>
      <c r="BK108" s="195">
        <f>ROUND(I108*H108,2)</f>
        <v>0</v>
      </c>
      <c r="BL108" s="18" t="s">
        <v>138</v>
      </c>
      <c r="BM108" s="18" t="s">
        <v>192</v>
      </c>
    </row>
    <row r="109" spans="2:65" s="11" customFormat="1" ht="13.5" x14ac:dyDescent="0.3">
      <c r="B109" s="196"/>
      <c r="C109" s="197"/>
      <c r="D109" s="198" t="s">
        <v>141</v>
      </c>
      <c r="E109" s="199" t="s">
        <v>20</v>
      </c>
      <c r="F109" s="200" t="s">
        <v>193</v>
      </c>
      <c r="G109" s="197"/>
      <c r="H109" s="201" t="s">
        <v>20</v>
      </c>
      <c r="I109" s="202"/>
      <c r="J109" s="197"/>
      <c r="K109" s="197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141</v>
      </c>
      <c r="AU109" s="207" t="s">
        <v>139</v>
      </c>
      <c r="AV109" s="11" t="s">
        <v>22</v>
      </c>
      <c r="AW109" s="11" t="s">
        <v>37</v>
      </c>
      <c r="AX109" s="11" t="s">
        <v>73</v>
      </c>
      <c r="AY109" s="207" t="s">
        <v>129</v>
      </c>
    </row>
    <row r="110" spans="2:65" s="12" customFormat="1" ht="13.5" x14ac:dyDescent="0.3">
      <c r="B110" s="208"/>
      <c r="C110" s="209"/>
      <c r="D110" s="210" t="s">
        <v>141</v>
      </c>
      <c r="E110" s="211" t="s">
        <v>20</v>
      </c>
      <c r="F110" s="212" t="s">
        <v>194</v>
      </c>
      <c r="G110" s="209"/>
      <c r="H110" s="213">
        <v>164.08</v>
      </c>
      <c r="I110" s="214"/>
      <c r="J110" s="209"/>
      <c r="K110" s="209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141</v>
      </c>
      <c r="AU110" s="219" t="s">
        <v>139</v>
      </c>
      <c r="AV110" s="12" t="s">
        <v>81</v>
      </c>
      <c r="AW110" s="12" t="s">
        <v>37</v>
      </c>
      <c r="AX110" s="12" t="s">
        <v>22</v>
      </c>
      <c r="AY110" s="219" t="s">
        <v>129</v>
      </c>
    </row>
    <row r="111" spans="2:65" s="1" customFormat="1" ht="22.5" customHeight="1" x14ac:dyDescent="0.3">
      <c r="B111" s="35"/>
      <c r="C111" s="184" t="s">
        <v>195</v>
      </c>
      <c r="D111" s="184" t="s">
        <v>134</v>
      </c>
      <c r="E111" s="185" t="s">
        <v>196</v>
      </c>
      <c r="F111" s="186" t="s">
        <v>197</v>
      </c>
      <c r="G111" s="187" t="s">
        <v>181</v>
      </c>
      <c r="H111" s="188">
        <v>38.5</v>
      </c>
      <c r="I111" s="189"/>
      <c r="J111" s="190">
        <f>ROUND(I111*H111,2)</f>
        <v>0</v>
      </c>
      <c r="K111" s="186" t="s">
        <v>147</v>
      </c>
      <c r="L111" s="55"/>
      <c r="M111" s="191" t="s">
        <v>20</v>
      </c>
      <c r="N111" s="192" t="s">
        <v>44</v>
      </c>
      <c r="O111" s="36"/>
      <c r="P111" s="193">
        <f>O111*H111</f>
        <v>0</v>
      </c>
      <c r="Q111" s="193">
        <v>0</v>
      </c>
      <c r="R111" s="193">
        <f>Q111*H111</f>
        <v>0</v>
      </c>
      <c r="S111" s="193">
        <v>0</v>
      </c>
      <c r="T111" s="194">
        <f>S111*H111</f>
        <v>0</v>
      </c>
      <c r="AR111" s="18" t="s">
        <v>138</v>
      </c>
      <c r="AT111" s="18" t="s">
        <v>134</v>
      </c>
      <c r="AU111" s="18" t="s">
        <v>139</v>
      </c>
      <c r="AY111" s="18" t="s">
        <v>129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18" t="s">
        <v>22</v>
      </c>
      <c r="BK111" s="195">
        <f>ROUND(I111*H111,2)</f>
        <v>0</v>
      </c>
      <c r="BL111" s="18" t="s">
        <v>138</v>
      </c>
      <c r="BM111" s="18" t="s">
        <v>198</v>
      </c>
    </row>
    <row r="112" spans="2:65" s="11" customFormat="1" ht="13.5" x14ac:dyDescent="0.3">
      <c r="B112" s="196"/>
      <c r="C112" s="197"/>
      <c r="D112" s="198" t="s">
        <v>141</v>
      </c>
      <c r="E112" s="199" t="s">
        <v>20</v>
      </c>
      <c r="F112" s="200" t="s">
        <v>199</v>
      </c>
      <c r="G112" s="197"/>
      <c r="H112" s="201" t="s">
        <v>20</v>
      </c>
      <c r="I112" s="202"/>
      <c r="J112" s="197"/>
      <c r="K112" s="197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141</v>
      </c>
      <c r="AU112" s="207" t="s">
        <v>139</v>
      </c>
      <c r="AV112" s="11" t="s">
        <v>22</v>
      </c>
      <c r="AW112" s="11" t="s">
        <v>37</v>
      </c>
      <c r="AX112" s="11" t="s">
        <v>73</v>
      </c>
      <c r="AY112" s="207" t="s">
        <v>129</v>
      </c>
    </row>
    <row r="113" spans="2:65" s="12" customFormat="1" ht="13.5" x14ac:dyDescent="0.3">
      <c r="B113" s="208"/>
      <c r="C113" s="209"/>
      <c r="D113" s="210" t="s">
        <v>141</v>
      </c>
      <c r="E113" s="211" t="s">
        <v>20</v>
      </c>
      <c r="F113" s="212" t="s">
        <v>200</v>
      </c>
      <c r="G113" s="209"/>
      <c r="H113" s="213">
        <v>38.5</v>
      </c>
      <c r="I113" s="214"/>
      <c r="J113" s="209"/>
      <c r="K113" s="209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141</v>
      </c>
      <c r="AU113" s="219" t="s">
        <v>139</v>
      </c>
      <c r="AV113" s="12" t="s">
        <v>81</v>
      </c>
      <c r="AW113" s="12" t="s">
        <v>37</v>
      </c>
      <c r="AX113" s="12" t="s">
        <v>22</v>
      </c>
      <c r="AY113" s="219" t="s">
        <v>129</v>
      </c>
    </row>
    <row r="114" spans="2:65" s="1" customFormat="1" ht="22.5" customHeight="1" x14ac:dyDescent="0.3">
      <c r="B114" s="35"/>
      <c r="C114" s="184" t="s">
        <v>201</v>
      </c>
      <c r="D114" s="184" t="s">
        <v>134</v>
      </c>
      <c r="E114" s="185" t="s">
        <v>202</v>
      </c>
      <c r="F114" s="186" t="s">
        <v>203</v>
      </c>
      <c r="G114" s="187" t="s">
        <v>181</v>
      </c>
      <c r="H114" s="188">
        <v>2.52</v>
      </c>
      <c r="I114" s="189"/>
      <c r="J114" s="190">
        <f>ROUND(I114*H114,2)</f>
        <v>0</v>
      </c>
      <c r="K114" s="186" t="s">
        <v>147</v>
      </c>
      <c r="L114" s="55"/>
      <c r="M114" s="191" t="s">
        <v>20</v>
      </c>
      <c r="N114" s="192" t="s">
        <v>44</v>
      </c>
      <c r="O114" s="36"/>
      <c r="P114" s="193">
        <f>O114*H114</f>
        <v>0</v>
      </c>
      <c r="Q114" s="193">
        <v>0</v>
      </c>
      <c r="R114" s="193">
        <f>Q114*H114</f>
        <v>0</v>
      </c>
      <c r="S114" s="193">
        <v>0</v>
      </c>
      <c r="T114" s="194">
        <f>S114*H114</f>
        <v>0</v>
      </c>
      <c r="AR114" s="18" t="s">
        <v>138</v>
      </c>
      <c r="AT114" s="18" t="s">
        <v>134</v>
      </c>
      <c r="AU114" s="18" t="s">
        <v>139</v>
      </c>
      <c r="AY114" s="18" t="s">
        <v>129</v>
      </c>
      <c r="BE114" s="195">
        <f>IF(N114="základní",J114,0)</f>
        <v>0</v>
      </c>
      <c r="BF114" s="195">
        <f>IF(N114="snížená",J114,0)</f>
        <v>0</v>
      </c>
      <c r="BG114" s="195">
        <f>IF(N114="zákl. přenesená",J114,0)</f>
        <v>0</v>
      </c>
      <c r="BH114" s="195">
        <f>IF(N114="sníž. přenesená",J114,0)</f>
        <v>0</v>
      </c>
      <c r="BI114" s="195">
        <f>IF(N114="nulová",J114,0)</f>
        <v>0</v>
      </c>
      <c r="BJ114" s="18" t="s">
        <v>22</v>
      </c>
      <c r="BK114" s="195">
        <f>ROUND(I114*H114,2)</f>
        <v>0</v>
      </c>
      <c r="BL114" s="18" t="s">
        <v>138</v>
      </c>
      <c r="BM114" s="18" t="s">
        <v>204</v>
      </c>
    </row>
    <row r="115" spans="2:65" s="11" customFormat="1" ht="13.5" x14ac:dyDescent="0.3">
      <c r="B115" s="196"/>
      <c r="C115" s="197"/>
      <c r="D115" s="198" t="s">
        <v>141</v>
      </c>
      <c r="E115" s="199" t="s">
        <v>20</v>
      </c>
      <c r="F115" s="200" t="s">
        <v>205</v>
      </c>
      <c r="G115" s="197"/>
      <c r="H115" s="201" t="s">
        <v>20</v>
      </c>
      <c r="I115" s="202"/>
      <c r="J115" s="197"/>
      <c r="K115" s="197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141</v>
      </c>
      <c r="AU115" s="207" t="s">
        <v>139</v>
      </c>
      <c r="AV115" s="11" t="s">
        <v>22</v>
      </c>
      <c r="AW115" s="11" t="s">
        <v>37</v>
      </c>
      <c r="AX115" s="11" t="s">
        <v>73</v>
      </c>
      <c r="AY115" s="207" t="s">
        <v>129</v>
      </c>
    </row>
    <row r="116" spans="2:65" s="12" customFormat="1" ht="13.5" x14ac:dyDescent="0.3">
      <c r="B116" s="208"/>
      <c r="C116" s="209"/>
      <c r="D116" s="210" t="s">
        <v>141</v>
      </c>
      <c r="E116" s="211" t="s">
        <v>20</v>
      </c>
      <c r="F116" s="212" t="s">
        <v>206</v>
      </c>
      <c r="G116" s="209"/>
      <c r="H116" s="213">
        <v>2.52</v>
      </c>
      <c r="I116" s="214"/>
      <c r="J116" s="209"/>
      <c r="K116" s="209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141</v>
      </c>
      <c r="AU116" s="219" t="s">
        <v>139</v>
      </c>
      <c r="AV116" s="12" t="s">
        <v>81</v>
      </c>
      <c r="AW116" s="12" t="s">
        <v>37</v>
      </c>
      <c r="AX116" s="12" t="s">
        <v>22</v>
      </c>
      <c r="AY116" s="219" t="s">
        <v>129</v>
      </c>
    </row>
    <row r="117" spans="2:65" s="1" customFormat="1" ht="22.5" customHeight="1" x14ac:dyDescent="0.3">
      <c r="B117" s="35"/>
      <c r="C117" s="184" t="s">
        <v>207</v>
      </c>
      <c r="D117" s="184" t="s">
        <v>134</v>
      </c>
      <c r="E117" s="185" t="s">
        <v>208</v>
      </c>
      <c r="F117" s="186" t="s">
        <v>209</v>
      </c>
      <c r="G117" s="187" t="s">
        <v>181</v>
      </c>
      <c r="H117" s="188">
        <v>61.92</v>
      </c>
      <c r="I117" s="189"/>
      <c r="J117" s="190">
        <f>ROUND(I117*H117,2)</f>
        <v>0</v>
      </c>
      <c r="K117" s="186" t="s">
        <v>147</v>
      </c>
      <c r="L117" s="55"/>
      <c r="M117" s="191" t="s">
        <v>20</v>
      </c>
      <c r="N117" s="223" t="s">
        <v>44</v>
      </c>
      <c r="O117" s="224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AR117" s="18" t="s">
        <v>138</v>
      </c>
      <c r="AT117" s="18" t="s">
        <v>134</v>
      </c>
      <c r="AU117" s="18" t="s">
        <v>139</v>
      </c>
      <c r="AY117" s="18" t="s">
        <v>129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18" t="s">
        <v>22</v>
      </c>
      <c r="BK117" s="195">
        <f>ROUND(I117*H117,2)</f>
        <v>0</v>
      </c>
      <c r="BL117" s="18" t="s">
        <v>138</v>
      </c>
      <c r="BM117" s="18" t="s">
        <v>210</v>
      </c>
    </row>
    <row r="118" spans="2:65" s="1" customFormat="1" ht="6.95" customHeight="1" x14ac:dyDescent="0.3">
      <c r="B118" s="50"/>
      <c r="C118" s="51"/>
      <c r="D118" s="51"/>
      <c r="E118" s="51"/>
      <c r="F118" s="51"/>
      <c r="G118" s="51"/>
      <c r="H118" s="51"/>
      <c r="I118" s="128"/>
      <c r="J118" s="51"/>
      <c r="K118" s="51"/>
      <c r="L118" s="55"/>
    </row>
  </sheetData>
  <sheetProtection password="CC35" sheet="1" objects="1" scenarios="1" formatColumns="0" formatRows="0" sort="0" autoFilter="0"/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4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20"/>
      <c r="C1" s="320"/>
      <c r="D1" s="319" t="s">
        <v>1</v>
      </c>
      <c r="E1" s="320"/>
      <c r="F1" s="321" t="s">
        <v>866</v>
      </c>
      <c r="G1" s="326" t="s">
        <v>867</v>
      </c>
      <c r="H1" s="326"/>
      <c r="I1" s="327"/>
      <c r="J1" s="321" t="s">
        <v>868</v>
      </c>
      <c r="K1" s="319" t="s">
        <v>97</v>
      </c>
      <c r="L1" s="321" t="s">
        <v>869</v>
      </c>
      <c r="M1" s="321"/>
      <c r="N1" s="321"/>
      <c r="O1" s="321"/>
      <c r="P1" s="321"/>
      <c r="Q1" s="321"/>
      <c r="R1" s="321"/>
      <c r="S1" s="321"/>
      <c r="T1" s="321"/>
      <c r="U1" s="317"/>
      <c r="V1" s="31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84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05"/>
      <c r="J3" s="20"/>
      <c r="K3" s="21"/>
      <c r="AT3" s="18" t="s">
        <v>81</v>
      </c>
    </row>
    <row r="4" spans="1:70" ht="36.950000000000003" customHeight="1" x14ac:dyDescent="0.3">
      <c r="B4" s="22"/>
      <c r="C4" s="23"/>
      <c r="D4" s="24" t="s">
        <v>98</v>
      </c>
      <c r="E4" s="23"/>
      <c r="F4" s="23"/>
      <c r="G4" s="23"/>
      <c r="H4" s="23"/>
      <c r="I4" s="10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0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06"/>
      <c r="J6" s="23"/>
      <c r="K6" s="25"/>
    </row>
    <row r="7" spans="1:70" ht="22.5" customHeight="1" x14ac:dyDescent="0.3">
      <c r="B7" s="22"/>
      <c r="C7" s="23"/>
      <c r="D7" s="23"/>
      <c r="E7" s="313" t="str">
        <f>'Rekapitulace stavby'!K6</f>
        <v>Rekonstrukce kaple svaté Notburgy</v>
      </c>
      <c r="F7" s="279"/>
      <c r="G7" s="279"/>
      <c r="H7" s="279"/>
      <c r="I7" s="106"/>
      <c r="J7" s="23"/>
      <c r="K7" s="25"/>
    </row>
    <row r="8" spans="1:70" s="1" customFormat="1" x14ac:dyDescent="0.3">
      <c r="B8" s="35"/>
      <c r="C8" s="36"/>
      <c r="D8" s="31" t="s">
        <v>99</v>
      </c>
      <c r="E8" s="36"/>
      <c r="F8" s="36"/>
      <c r="G8" s="36"/>
      <c r="H8" s="36"/>
      <c r="I8" s="107"/>
      <c r="J8" s="36"/>
      <c r="K8" s="39"/>
    </row>
    <row r="9" spans="1:70" s="1" customFormat="1" ht="36.950000000000003" customHeight="1" x14ac:dyDescent="0.3">
      <c r="B9" s="35"/>
      <c r="C9" s="36"/>
      <c r="D9" s="36"/>
      <c r="E9" s="314" t="s">
        <v>211</v>
      </c>
      <c r="F9" s="286"/>
      <c r="G9" s="286"/>
      <c r="H9" s="286"/>
      <c r="I9" s="107"/>
      <c r="J9" s="36"/>
      <c r="K9" s="39"/>
    </row>
    <row r="10" spans="1:70" s="1" customFormat="1" ht="13.5" x14ac:dyDescent="0.3">
      <c r="B10" s="35"/>
      <c r="C10" s="36"/>
      <c r="D10" s="36"/>
      <c r="E10" s="36"/>
      <c r="F10" s="36"/>
      <c r="G10" s="36"/>
      <c r="H10" s="36"/>
      <c r="I10" s="107"/>
      <c r="J10" s="36"/>
      <c r="K10" s="39"/>
    </row>
    <row r="11" spans="1:70" s="1" customFormat="1" ht="14.45" customHeight="1" x14ac:dyDescent="0.3">
      <c r="B11" s="35"/>
      <c r="C11" s="36"/>
      <c r="D11" s="31" t="s">
        <v>19</v>
      </c>
      <c r="E11" s="36"/>
      <c r="F11" s="29" t="s">
        <v>20</v>
      </c>
      <c r="G11" s="36"/>
      <c r="H11" s="36"/>
      <c r="I11" s="108" t="s">
        <v>21</v>
      </c>
      <c r="J11" s="29" t="s">
        <v>20</v>
      </c>
      <c r="K11" s="39"/>
    </row>
    <row r="12" spans="1:70" s="1" customFormat="1" ht="14.45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08" t="s">
        <v>25</v>
      </c>
      <c r="J12" s="109" t="str">
        <f>'Rekapitulace stavby'!AN8</f>
        <v>6. 1. 2015</v>
      </c>
      <c r="K12" s="39"/>
    </row>
    <row r="13" spans="1:70" s="1" customFormat="1" ht="10.9" customHeight="1" x14ac:dyDescent="0.3">
      <c r="B13" s="35"/>
      <c r="C13" s="36"/>
      <c r="D13" s="36"/>
      <c r="E13" s="36"/>
      <c r="F13" s="36"/>
      <c r="G13" s="36"/>
      <c r="H13" s="36"/>
      <c r="I13" s="107"/>
      <c r="J13" s="36"/>
      <c r="K13" s="39"/>
    </row>
    <row r="14" spans="1:70" s="1" customFormat="1" ht="14.45" customHeight="1" x14ac:dyDescent="0.3">
      <c r="B14" s="35"/>
      <c r="C14" s="36"/>
      <c r="D14" s="31" t="s">
        <v>29</v>
      </c>
      <c r="E14" s="36"/>
      <c r="F14" s="36"/>
      <c r="G14" s="36"/>
      <c r="H14" s="36"/>
      <c r="I14" s="108" t="s">
        <v>30</v>
      </c>
      <c r="J14" s="29" t="s">
        <v>20</v>
      </c>
      <c r="K14" s="39"/>
    </row>
    <row r="15" spans="1:70" s="1" customFormat="1" ht="18" customHeight="1" x14ac:dyDescent="0.3">
      <c r="B15" s="35"/>
      <c r="C15" s="36"/>
      <c r="D15" s="36"/>
      <c r="E15" s="29" t="s">
        <v>31</v>
      </c>
      <c r="F15" s="36"/>
      <c r="G15" s="36"/>
      <c r="H15" s="36"/>
      <c r="I15" s="108" t="s">
        <v>32</v>
      </c>
      <c r="J15" s="29" t="s">
        <v>20</v>
      </c>
      <c r="K15" s="39"/>
    </row>
    <row r="16" spans="1:70" s="1" customFormat="1" ht="6.95" customHeight="1" x14ac:dyDescent="0.3">
      <c r="B16" s="35"/>
      <c r="C16" s="36"/>
      <c r="D16" s="36"/>
      <c r="E16" s="36"/>
      <c r="F16" s="36"/>
      <c r="G16" s="36"/>
      <c r="H16" s="36"/>
      <c r="I16" s="107"/>
      <c r="J16" s="36"/>
      <c r="K16" s="39"/>
    </row>
    <row r="17" spans="2:11" s="1" customFormat="1" ht="14.45" customHeight="1" x14ac:dyDescent="0.3">
      <c r="B17" s="35"/>
      <c r="C17" s="36"/>
      <c r="D17" s="31" t="s">
        <v>33</v>
      </c>
      <c r="E17" s="36"/>
      <c r="F17" s="36"/>
      <c r="G17" s="36"/>
      <c r="H17" s="36"/>
      <c r="I17" s="10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 x14ac:dyDescent="0.3">
      <c r="B19" s="35"/>
      <c r="C19" s="36"/>
      <c r="D19" s="36"/>
      <c r="E19" s="36"/>
      <c r="F19" s="36"/>
      <c r="G19" s="36"/>
      <c r="H19" s="36"/>
      <c r="I19" s="107"/>
      <c r="J19" s="36"/>
      <c r="K19" s="39"/>
    </row>
    <row r="20" spans="2:11" s="1" customFormat="1" ht="14.45" customHeight="1" x14ac:dyDescent="0.3">
      <c r="B20" s="35"/>
      <c r="C20" s="36"/>
      <c r="D20" s="31" t="s">
        <v>35</v>
      </c>
      <c r="E20" s="36"/>
      <c r="F20" s="36"/>
      <c r="G20" s="36"/>
      <c r="H20" s="36"/>
      <c r="I20" s="108" t="s">
        <v>30</v>
      </c>
      <c r="J20" s="29" t="s">
        <v>20</v>
      </c>
      <c r="K20" s="39"/>
    </row>
    <row r="21" spans="2:11" s="1" customFormat="1" ht="18" customHeight="1" x14ac:dyDescent="0.3">
      <c r="B21" s="35"/>
      <c r="C21" s="36"/>
      <c r="D21" s="36"/>
      <c r="E21" s="29" t="s">
        <v>101</v>
      </c>
      <c r="F21" s="36"/>
      <c r="G21" s="36"/>
      <c r="H21" s="36"/>
      <c r="I21" s="108" t="s">
        <v>32</v>
      </c>
      <c r="J21" s="29" t="s">
        <v>20</v>
      </c>
      <c r="K21" s="39"/>
    </row>
    <row r="22" spans="2:11" s="1" customFormat="1" ht="6.95" customHeight="1" x14ac:dyDescent="0.3">
      <c r="B22" s="35"/>
      <c r="C22" s="36"/>
      <c r="D22" s="36"/>
      <c r="E22" s="36"/>
      <c r="F22" s="36"/>
      <c r="G22" s="36"/>
      <c r="H22" s="36"/>
      <c r="I22" s="107"/>
      <c r="J22" s="36"/>
      <c r="K22" s="39"/>
    </row>
    <row r="23" spans="2:11" s="1" customFormat="1" ht="14.45" customHeight="1" x14ac:dyDescent="0.3">
      <c r="B23" s="35"/>
      <c r="C23" s="36"/>
      <c r="D23" s="31" t="s">
        <v>38</v>
      </c>
      <c r="E23" s="36"/>
      <c r="F23" s="36"/>
      <c r="G23" s="36"/>
      <c r="H23" s="36"/>
      <c r="I23" s="107"/>
      <c r="J23" s="36"/>
      <c r="K23" s="39"/>
    </row>
    <row r="24" spans="2:11" s="6" customFormat="1" ht="22.5" customHeight="1" x14ac:dyDescent="0.3">
      <c r="B24" s="110"/>
      <c r="C24" s="111"/>
      <c r="D24" s="111"/>
      <c r="E24" s="282" t="s">
        <v>20</v>
      </c>
      <c r="F24" s="315"/>
      <c r="G24" s="315"/>
      <c r="H24" s="315"/>
      <c r="I24" s="112"/>
      <c r="J24" s="111"/>
      <c r="K24" s="113"/>
    </row>
    <row r="25" spans="2:11" s="1" customFormat="1" ht="6.95" customHeight="1" x14ac:dyDescent="0.3">
      <c r="B25" s="35"/>
      <c r="C25" s="36"/>
      <c r="D25" s="36"/>
      <c r="E25" s="36"/>
      <c r="F25" s="36"/>
      <c r="G25" s="36"/>
      <c r="H25" s="36"/>
      <c r="I25" s="107"/>
      <c r="J25" s="36"/>
      <c r="K25" s="39"/>
    </row>
    <row r="26" spans="2:11" s="1" customFormat="1" ht="6.95" customHeight="1" x14ac:dyDescent="0.3">
      <c r="B26" s="35"/>
      <c r="C26" s="36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 x14ac:dyDescent="0.3">
      <c r="B27" s="35"/>
      <c r="C27" s="36"/>
      <c r="D27" s="116" t="s">
        <v>39</v>
      </c>
      <c r="E27" s="36"/>
      <c r="F27" s="36"/>
      <c r="G27" s="36"/>
      <c r="H27" s="36"/>
      <c r="I27" s="107"/>
      <c r="J27" s="117">
        <f>ROUND(J85,2)</f>
        <v>0</v>
      </c>
      <c r="K27" s="39"/>
    </row>
    <row r="28" spans="2:11" s="1" customFormat="1" ht="6.95" customHeight="1" x14ac:dyDescent="0.3">
      <c r="B28" s="35"/>
      <c r="C28" s="36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5" customHeight="1" x14ac:dyDescent="0.3">
      <c r="B29" s="35"/>
      <c r="C29" s="36"/>
      <c r="D29" s="36"/>
      <c r="E29" s="36"/>
      <c r="F29" s="40" t="s">
        <v>41</v>
      </c>
      <c r="G29" s="36"/>
      <c r="H29" s="36"/>
      <c r="I29" s="118" t="s">
        <v>40</v>
      </c>
      <c r="J29" s="40" t="s">
        <v>42</v>
      </c>
      <c r="K29" s="39"/>
    </row>
    <row r="30" spans="2:11" s="1" customFormat="1" ht="14.45" customHeight="1" x14ac:dyDescent="0.3">
      <c r="B30" s="35"/>
      <c r="C30" s="36"/>
      <c r="D30" s="43" t="s">
        <v>43</v>
      </c>
      <c r="E30" s="43" t="s">
        <v>44</v>
      </c>
      <c r="F30" s="119">
        <f>ROUND(SUM(BE85:BE263), 2)</f>
        <v>0</v>
      </c>
      <c r="G30" s="36"/>
      <c r="H30" s="36"/>
      <c r="I30" s="120">
        <v>0.21</v>
      </c>
      <c r="J30" s="119">
        <f>ROUND(ROUND((SUM(BE85:BE263)), 2)*I30, 2)</f>
        <v>0</v>
      </c>
      <c r="K30" s="39"/>
    </row>
    <row r="31" spans="2:11" s="1" customFormat="1" ht="14.45" customHeight="1" x14ac:dyDescent="0.3">
      <c r="B31" s="35"/>
      <c r="C31" s="36"/>
      <c r="D31" s="36"/>
      <c r="E31" s="43" t="s">
        <v>45</v>
      </c>
      <c r="F31" s="119">
        <f>ROUND(SUM(BF85:BF263), 2)</f>
        <v>0</v>
      </c>
      <c r="G31" s="36"/>
      <c r="H31" s="36"/>
      <c r="I31" s="120">
        <v>0.15</v>
      </c>
      <c r="J31" s="119">
        <f>ROUND(ROUND((SUM(BF85:BF263)), 2)*I31, 2)</f>
        <v>0</v>
      </c>
      <c r="K31" s="39"/>
    </row>
    <row r="32" spans="2:11" s="1" customFormat="1" ht="14.45" hidden="1" customHeight="1" x14ac:dyDescent="0.3">
      <c r="B32" s="35"/>
      <c r="C32" s="36"/>
      <c r="D32" s="36"/>
      <c r="E32" s="43" t="s">
        <v>46</v>
      </c>
      <c r="F32" s="119">
        <f>ROUND(SUM(BG85:BG263), 2)</f>
        <v>0</v>
      </c>
      <c r="G32" s="36"/>
      <c r="H32" s="36"/>
      <c r="I32" s="120">
        <v>0.21</v>
      </c>
      <c r="J32" s="119">
        <v>0</v>
      </c>
      <c r="K32" s="39"/>
    </row>
    <row r="33" spans="2:11" s="1" customFormat="1" ht="14.45" hidden="1" customHeight="1" x14ac:dyDescent="0.3">
      <c r="B33" s="35"/>
      <c r="C33" s="36"/>
      <c r="D33" s="36"/>
      <c r="E33" s="43" t="s">
        <v>47</v>
      </c>
      <c r="F33" s="119">
        <f>ROUND(SUM(BH85:BH263), 2)</f>
        <v>0</v>
      </c>
      <c r="G33" s="36"/>
      <c r="H33" s="36"/>
      <c r="I33" s="120">
        <v>0.15</v>
      </c>
      <c r="J33" s="119"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48</v>
      </c>
      <c r="F34" s="119">
        <f>ROUND(SUM(BI85:BI263), 2)</f>
        <v>0</v>
      </c>
      <c r="G34" s="36"/>
      <c r="H34" s="36"/>
      <c r="I34" s="120">
        <v>0</v>
      </c>
      <c r="J34" s="119">
        <v>0</v>
      </c>
      <c r="K34" s="39"/>
    </row>
    <row r="35" spans="2:11" s="1" customFormat="1" ht="6.95" customHeight="1" x14ac:dyDescent="0.3">
      <c r="B35" s="35"/>
      <c r="C35" s="36"/>
      <c r="D35" s="36"/>
      <c r="E35" s="36"/>
      <c r="F35" s="36"/>
      <c r="G35" s="36"/>
      <c r="H35" s="36"/>
      <c r="I35" s="107"/>
      <c r="J35" s="36"/>
      <c r="K35" s="39"/>
    </row>
    <row r="36" spans="2:11" s="1" customFormat="1" ht="25.35" customHeight="1" x14ac:dyDescent="0.3">
      <c r="B36" s="35"/>
      <c r="C36" s="121"/>
      <c r="D36" s="122" t="s">
        <v>49</v>
      </c>
      <c r="E36" s="73"/>
      <c r="F36" s="73"/>
      <c r="G36" s="123" t="s">
        <v>50</v>
      </c>
      <c r="H36" s="124" t="s">
        <v>51</v>
      </c>
      <c r="I36" s="125"/>
      <c r="J36" s="126">
        <f>SUM(J27:J34)</f>
        <v>0</v>
      </c>
      <c r="K36" s="127"/>
    </row>
    <row r="37" spans="2:11" s="1" customFormat="1" ht="14.45" customHeight="1" x14ac:dyDescent="0.3">
      <c r="B37" s="50"/>
      <c r="C37" s="51"/>
      <c r="D37" s="51"/>
      <c r="E37" s="51"/>
      <c r="F37" s="51"/>
      <c r="G37" s="51"/>
      <c r="H37" s="51"/>
      <c r="I37" s="128"/>
      <c r="J37" s="51"/>
      <c r="K37" s="52"/>
    </row>
    <row r="41" spans="2:11" s="1" customFormat="1" ht="6.95" customHeight="1" x14ac:dyDescent="0.3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0000000000003" customHeight="1" x14ac:dyDescent="0.3">
      <c r="B42" s="35"/>
      <c r="C42" s="24" t="s">
        <v>102</v>
      </c>
      <c r="D42" s="36"/>
      <c r="E42" s="36"/>
      <c r="F42" s="36"/>
      <c r="G42" s="36"/>
      <c r="H42" s="36"/>
      <c r="I42" s="107"/>
      <c r="J42" s="36"/>
      <c r="K42" s="39"/>
    </row>
    <row r="43" spans="2:11" s="1" customFormat="1" ht="6.95" customHeight="1" x14ac:dyDescent="0.3">
      <c r="B43" s="35"/>
      <c r="C43" s="36"/>
      <c r="D43" s="36"/>
      <c r="E43" s="36"/>
      <c r="F43" s="36"/>
      <c r="G43" s="36"/>
      <c r="H43" s="36"/>
      <c r="I43" s="107"/>
      <c r="J43" s="36"/>
      <c r="K43" s="39"/>
    </row>
    <row r="44" spans="2:11" s="1" customFormat="1" ht="14.45" customHeight="1" x14ac:dyDescent="0.3">
      <c r="B44" s="35"/>
      <c r="C44" s="31" t="s">
        <v>16</v>
      </c>
      <c r="D44" s="36"/>
      <c r="E44" s="36"/>
      <c r="F44" s="36"/>
      <c r="G44" s="36"/>
      <c r="H44" s="36"/>
      <c r="I44" s="107"/>
      <c r="J44" s="36"/>
      <c r="K44" s="39"/>
    </row>
    <row r="45" spans="2:11" s="1" customFormat="1" ht="22.5" customHeight="1" x14ac:dyDescent="0.3">
      <c r="B45" s="35"/>
      <c r="C45" s="36"/>
      <c r="D45" s="36"/>
      <c r="E45" s="313" t="str">
        <f>E7</f>
        <v>Rekonstrukce kaple svaté Notburgy</v>
      </c>
      <c r="F45" s="286"/>
      <c r="G45" s="286"/>
      <c r="H45" s="286"/>
      <c r="I45" s="107"/>
      <c r="J45" s="36"/>
      <c r="K45" s="39"/>
    </row>
    <row r="46" spans="2:11" s="1" customFormat="1" ht="14.45" customHeight="1" x14ac:dyDescent="0.3">
      <c r="B46" s="35"/>
      <c r="C46" s="31" t="s">
        <v>99</v>
      </c>
      <c r="D46" s="36"/>
      <c r="E46" s="36"/>
      <c r="F46" s="36"/>
      <c r="G46" s="36"/>
      <c r="H46" s="36"/>
      <c r="I46" s="107"/>
      <c r="J46" s="36"/>
      <c r="K46" s="39"/>
    </row>
    <row r="47" spans="2:11" s="1" customFormat="1" ht="23.25" customHeight="1" x14ac:dyDescent="0.3">
      <c r="B47" s="35"/>
      <c r="C47" s="36"/>
      <c r="D47" s="36"/>
      <c r="E47" s="314" t="str">
        <f>E9</f>
        <v>B - Úprava povrchů vnitřních</v>
      </c>
      <c r="F47" s="286"/>
      <c r="G47" s="286"/>
      <c r="H47" s="286"/>
      <c r="I47" s="107"/>
      <c r="J47" s="36"/>
      <c r="K47" s="39"/>
    </row>
    <row r="48" spans="2:11" s="1" customFormat="1" ht="6.95" customHeight="1" x14ac:dyDescent="0.3">
      <c r="B48" s="35"/>
      <c r="C48" s="36"/>
      <c r="D48" s="36"/>
      <c r="E48" s="36"/>
      <c r="F48" s="36"/>
      <c r="G48" s="36"/>
      <c r="H48" s="36"/>
      <c r="I48" s="10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>Podbořanský Rohozec</v>
      </c>
      <c r="G49" s="36"/>
      <c r="H49" s="36"/>
      <c r="I49" s="108" t="s">
        <v>25</v>
      </c>
      <c r="J49" s="109" t="str">
        <f>IF(J12="","",J12)</f>
        <v>6. 1. 2015</v>
      </c>
      <c r="K49" s="39"/>
    </row>
    <row r="50" spans="2:47" s="1" customFormat="1" ht="6.95" customHeight="1" x14ac:dyDescent="0.3">
      <c r="B50" s="35"/>
      <c r="C50" s="36"/>
      <c r="D50" s="36"/>
      <c r="E50" s="36"/>
      <c r="F50" s="36"/>
      <c r="G50" s="36"/>
      <c r="H50" s="36"/>
      <c r="I50" s="107"/>
      <c r="J50" s="36"/>
      <c r="K50" s="39"/>
    </row>
    <row r="51" spans="2:47" s="1" customFormat="1" x14ac:dyDescent="0.3">
      <c r="B51" s="35"/>
      <c r="C51" s="31" t="s">
        <v>29</v>
      </c>
      <c r="D51" s="36"/>
      <c r="E51" s="36"/>
      <c r="F51" s="29" t="str">
        <f>E15</f>
        <v>obec Podbořanský Rohozec</v>
      </c>
      <c r="G51" s="36"/>
      <c r="H51" s="36"/>
      <c r="I51" s="108" t="s">
        <v>35</v>
      </c>
      <c r="J51" s="29" t="str">
        <f>E21</f>
        <v>Ing. Zátko T.</v>
      </c>
      <c r="K51" s="39"/>
    </row>
    <row r="52" spans="2:47" s="1" customFormat="1" ht="14.45" customHeight="1" x14ac:dyDescent="0.3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0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07"/>
      <c r="J53" s="36"/>
      <c r="K53" s="39"/>
    </row>
    <row r="54" spans="2:47" s="1" customFormat="1" ht="29.25" customHeight="1" x14ac:dyDescent="0.3">
      <c r="B54" s="35"/>
      <c r="C54" s="133" t="s">
        <v>103</v>
      </c>
      <c r="D54" s="121"/>
      <c r="E54" s="121"/>
      <c r="F54" s="121"/>
      <c r="G54" s="121"/>
      <c r="H54" s="121"/>
      <c r="I54" s="134"/>
      <c r="J54" s="135" t="s">
        <v>104</v>
      </c>
      <c r="K54" s="13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07"/>
      <c r="J55" s="36"/>
      <c r="K55" s="39"/>
    </row>
    <row r="56" spans="2:47" s="1" customFormat="1" ht="29.25" customHeight="1" x14ac:dyDescent="0.3">
      <c r="B56" s="35"/>
      <c r="C56" s="137" t="s">
        <v>105</v>
      </c>
      <c r="D56" s="36"/>
      <c r="E56" s="36"/>
      <c r="F56" s="36"/>
      <c r="G56" s="36"/>
      <c r="H56" s="36"/>
      <c r="I56" s="107"/>
      <c r="J56" s="117">
        <f>J85</f>
        <v>0</v>
      </c>
      <c r="K56" s="39"/>
      <c r="AU56" s="18" t="s">
        <v>106</v>
      </c>
    </row>
    <row r="57" spans="2:47" s="7" customFormat="1" ht="24.95" customHeight="1" x14ac:dyDescent="0.3">
      <c r="B57" s="138"/>
      <c r="C57" s="139"/>
      <c r="D57" s="140" t="s">
        <v>212</v>
      </c>
      <c r="E57" s="141"/>
      <c r="F57" s="141"/>
      <c r="G57" s="141"/>
      <c r="H57" s="141"/>
      <c r="I57" s="142"/>
      <c r="J57" s="143">
        <f>J86</f>
        <v>0</v>
      </c>
      <c r="K57" s="144"/>
    </row>
    <row r="58" spans="2:47" s="8" customFormat="1" ht="19.899999999999999" customHeight="1" x14ac:dyDescent="0.3">
      <c r="B58" s="145"/>
      <c r="C58" s="146"/>
      <c r="D58" s="147" t="s">
        <v>108</v>
      </c>
      <c r="E58" s="148"/>
      <c r="F58" s="148"/>
      <c r="G58" s="148"/>
      <c r="H58" s="148"/>
      <c r="I58" s="149"/>
      <c r="J58" s="150">
        <f>J87</f>
        <v>0</v>
      </c>
      <c r="K58" s="151"/>
    </row>
    <row r="59" spans="2:47" s="8" customFormat="1" ht="14.85" customHeight="1" x14ac:dyDescent="0.3">
      <c r="B59" s="145"/>
      <c r="C59" s="146"/>
      <c r="D59" s="147" t="s">
        <v>213</v>
      </c>
      <c r="E59" s="148"/>
      <c r="F59" s="148"/>
      <c r="G59" s="148"/>
      <c r="H59" s="148"/>
      <c r="I59" s="149"/>
      <c r="J59" s="150">
        <f>J88</f>
        <v>0</v>
      </c>
      <c r="K59" s="151"/>
    </row>
    <row r="60" spans="2:47" s="8" customFormat="1" ht="14.85" customHeight="1" x14ac:dyDescent="0.3">
      <c r="B60" s="145"/>
      <c r="C60" s="146"/>
      <c r="D60" s="147" t="s">
        <v>214</v>
      </c>
      <c r="E60" s="148"/>
      <c r="F60" s="148"/>
      <c r="G60" s="148"/>
      <c r="H60" s="148"/>
      <c r="I60" s="149"/>
      <c r="J60" s="150">
        <f>J148</f>
        <v>0</v>
      </c>
      <c r="K60" s="151"/>
    </row>
    <row r="61" spans="2:47" s="8" customFormat="1" ht="14.85" customHeight="1" x14ac:dyDescent="0.3">
      <c r="B61" s="145"/>
      <c r="C61" s="146"/>
      <c r="D61" s="147" t="s">
        <v>110</v>
      </c>
      <c r="E61" s="148"/>
      <c r="F61" s="148"/>
      <c r="G61" s="148"/>
      <c r="H61" s="148"/>
      <c r="I61" s="149"/>
      <c r="J61" s="150">
        <f>J167</f>
        <v>0</v>
      </c>
      <c r="K61" s="151"/>
    </row>
    <row r="62" spans="2:47" s="8" customFormat="1" ht="14.85" customHeight="1" x14ac:dyDescent="0.3">
      <c r="B62" s="145"/>
      <c r="C62" s="146"/>
      <c r="D62" s="147" t="s">
        <v>111</v>
      </c>
      <c r="E62" s="148"/>
      <c r="F62" s="148"/>
      <c r="G62" s="148"/>
      <c r="H62" s="148"/>
      <c r="I62" s="149"/>
      <c r="J62" s="150">
        <f>J180</f>
        <v>0</v>
      </c>
      <c r="K62" s="151"/>
    </row>
    <row r="63" spans="2:47" s="8" customFormat="1" ht="14.85" customHeight="1" x14ac:dyDescent="0.3">
      <c r="B63" s="145"/>
      <c r="C63" s="146"/>
      <c r="D63" s="147" t="s">
        <v>112</v>
      </c>
      <c r="E63" s="148"/>
      <c r="F63" s="148"/>
      <c r="G63" s="148"/>
      <c r="H63" s="148"/>
      <c r="I63" s="149"/>
      <c r="J63" s="150">
        <f>J209</f>
        <v>0</v>
      </c>
      <c r="K63" s="151"/>
    </row>
    <row r="64" spans="2:47" s="8" customFormat="1" ht="19.899999999999999" customHeight="1" x14ac:dyDescent="0.3">
      <c r="B64" s="145"/>
      <c r="C64" s="146"/>
      <c r="D64" s="147" t="s">
        <v>215</v>
      </c>
      <c r="E64" s="148"/>
      <c r="F64" s="148"/>
      <c r="G64" s="148"/>
      <c r="H64" s="148"/>
      <c r="I64" s="149"/>
      <c r="J64" s="150">
        <f>J223</f>
        <v>0</v>
      </c>
      <c r="K64" s="151"/>
    </row>
    <row r="65" spans="2:12" s="8" customFormat="1" ht="14.85" customHeight="1" x14ac:dyDescent="0.3">
      <c r="B65" s="145"/>
      <c r="C65" s="146"/>
      <c r="D65" s="147" t="s">
        <v>216</v>
      </c>
      <c r="E65" s="148"/>
      <c r="F65" s="148"/>
      <c r="G65" s="148"/>
      <c r="H65" s="148"/>
      <c r="I65" s="149"/>
      <c r="J65" s="150">
        <f>J224</f>
        <v>0</v>
      </c>
      <c r="K65" s="151"/>
    </row>
    <row r="66" spans="2:12" s="1" customFormat="1" ht="21.75" customHeight="1" x14ac:dyDescent="0.3">
      <c r="B66" s="35"/>
      <c r="C66" s="36"/>
      <c r="D66" s="36"/>
      <c r="E66" s="36"/>
      <c r="F66" s="36"/>
      <c r="G66" s="36"/>
      <c r="H66" s="36"/>
      <c r="I66" s="107"/>
      <c r="J66" s="36"/>
      <c r="K66" s="39"/>
    </row>
    <row r="67" spans="2:12" s="1" customFormat="1" ht="6.95" customHeight="1" x14ac:dyDescent="0.3">
      <c r="B67" s="50"/>
      <c r="C67" s="51"/>
      <c r="D67" s="51"/>
      <c r="E67" s="51"/>
      <c r="F67" s="51"/>
      <c r="G67" s="51"/>
      <c r="H67" s="51"/>
      <c r="I67" s="128"/>
      <c r="J67" s="51"/>
      <c r="K67" s="52"/>
    </row>
    <row r="71" spans="2:12" s="1" customFormat="1" ht="6.95" customHeight="1" x14ac:dyDescent="0.3">
      <c r="B71" s="53"/>
      <c r="C71" s="54"/>
      <c r="D71" s="54"/>
      <c r="E71" s="54"/>
      <c r="F71" s="54"/>
      <c r="G71" s="54"/>
      <c r="H71" s="54"/>
      <c r="I71" s="131"/>
      <c r="J71" s="54"/>
      <c r="K71" s="54"/>
      <c r="L71" s="55"/>
    </row>
    <row r="72" spans="2:12" s="1" customFormat="1" ht="36.950000000000003" customHeight="1" x14ac:dyDescent="0.3">
      <c r="B72" s="35"/>
      <c r="C72" s="56" t="s">
        <v>113</v>
      </c>
      <c r="D72" s="57"/>
      <c r="E72" s="57"/>
      <c r="F72" s="57"/>
      <c r="G72" s="57"/>
      <c r="H72" s="57"/>
      <c r="I72" s="152"/>
      <c r="J72" s="57"/>
      <c r="K72" s="57"/>
      <c r="L72" s="55"/>
    </row>
    <row r="73" spans="2:12" s="1" customFormat="1" ht="6.95" customHeight="1" x14ac:dyDescent="0.3">
      <c r="B73" s="35"/>
      <c r="C73" s="57"/>
      <c r="D73" s="57"/>
      <c r="E73" s="57"/>
      <c r="F73" s="57"/>
      <c r="G73" s="57"/>
      <c r="H73" s="57"/>
      <c r="I73" s="152"/>
      <c r="J73" s="57"/>
      <c r="K73" s="57"/>
      <c r="L73" s="55"/>
    </row>
    <row r="74" spans="2:12" s="1" customFormat="1" ht="14.45" customHeight="1" x14ac:dyDescent="0.3">
      <c r="B74" s="35"/>
      <c r="C74" s="59" t="s">
        <v>16</v>
      </c>
      <c r="D74" s="57"/>
      <c r="E74" s="57"/>
      <c r="F74" s="57"/>
      <c r="G74" s="57"/>
      <c r="H74" s="57"/>
      <c r="I74" s="152"/>
      <c r="J74" s="57"/>
      <c r="K74" s="57"/>
      <c r="L74" s="55"/>
    </row>
    <row r="75" spans="2:12" s="1" customFormat="1" ht="22.5" customHeight="1" x14ac:dyDescent="0.3">
      <c r="B75" s="35"/>
      <c r="C75" s="57"/>
      <c r="D75" s="57"/>
      <c r="E75" s="316" t="str">
        <f>E7</f>
        <v>Rekonstrukce kaple svaté Notburgy</v>
      </c>
      <c r="F75" s="297"/>
      <c r="G75" s="297"/>
      <c r="H75" s="297"/>
      <c r="I75" s="152"/>
      <c r="J75" s="57"/>
      <c r="K75" s="57"/>
      <c r="L75" s="55"/>
    </row>
    <row r="76" spans="2:12" s="1" customFormat="1" ht="14.45" customHeight="1" x14ac:dyDescent="0.3">
      <c r="B76" s="35"/>
      <c r="C76" s="59" t="s">
        <v>99</v>
      </c>
      <c r="D76" s="57"/>
      <c r="E76" s="57"/>
      <c r="F76" s="57"/>
      <c r="G76" s="57"/>
      <c r="H76" s="57"/>
      <c r="I76" s="152"/>
      <c r="J76" s="57"/>
      <c r="K76" s="57"/>
      <c r="L76" s="55"/>
    </row>
    <row r="77" spans="2:12" s="1" customFormat="1" ht="23.25" customHeight="1" x14ac:dyDescent="0.3">
      <c r="B77" s="35"/>
      <c r="C77" s="57"/>
      <c r="D77" s="57"/>
      <c r="E77" s="294" t="str">
        <f>E9</f>
        <v>B - Úprava povrchů vnitřních</v>
      </c>
      <c r="F77" s="297"/>
      <c r="G77" s="297"/>
      <c r="H77" s="297"/>
      <c r="I77" s="152"/>
      <c r="J77" s="57"/>
      <c r="K77" s="57"/>
      <c r="L77" s="55"/>
    </row>
    <row r="78" spans="2:12" s="1" customFormat="1" ht="6.95" customHeight="1" x14ac:dyDescent="0.3">
      <c r="B78" s="35"/>
      <c r="C78" s="57"/>
      <c r="D78" s="57"/>
      <c r="E78" s="57"/>
      <c r="F78" s="57"/>
      <c r="G78" s="57"/>
      <c r="H78" s="57"/>
      <c r="I78" s="152"/>
      <c r="J78" s="57"/>
      <c r="K78" s="57"/>
      <c r="L78" s="55"/>
    </row>
    <row r="79" spans="2:12" s="1" customFormat="1" ht="18" customHeight="1" x14ac:dyDescent="0.3">
      <c r="B79" s="35"/>
      <c r="C79" s="59" t="s">
        <v>23</v>
      </c>
      <c r="D79" s="57"/>
      <c r="E79" s="57"/>
      <c r="F79" s="153" t="str">
        <f>F12</f>
        <v>Podbořanský Rohozec</v>
      </c>
      <c r="G79" s="57"/>
      <c r="H79" s="57"/>
      <c r="I79" s="154" t="s">
        <v>25</v>
      </c>
      <c r="J79" s="67" t="str">
        <f>IF(J12="","",J12)</f>
        <v>6. 1. 2015</v>
      </c>
      <c r="K79" s="57"/>
      <c r="L79" s="55"/>
    </row>
    <row r="80" spans="2:12" s="1" customFormat="1" ht="6.95" customHeight="1" x14ac:dyDescent="0.3">
      <c r="B80" s="35"/>
      <c r="C80" s="57"/>
      <c r="D80" s="57"/>
      <c r="E80" s="57"/>
      <c r="F80" s="57"/>
      <c r="G80" s="57"/>
      <c r="H80" s="57"/>
      <c r="I80" s="152"/>
      <c r="J80" s="57"/>
      <c r="K80" s="57"/>
      <c r="L80" s="55"/>
    </row>
    <row r="81" spans="2:65" s="1" customFormat="1" x14ac:dyDescent="0.3">
      <c r="B81" s="35"/>
      <c r="C81" s="59" t="s">
        <v>29</v>
      </c>
      <c r="D81" s="57"/>
      <c r="E81" s="57"/>
      <c r="F81" s="153" t="str">
        <f>E15</f>
        <v>obec Podbořanský Rohozec</v>
      </c>
      <c r="G81" s="57"/>
      <c r="H81" s="57"/>
      <c r="I81" s="154" t="s">
        <v>35</v>
      </c>
      <c r="J81" s="153" t="str">
        <f>E21</f>
        <v>Ing. Zátko T.</v>
      </c>
      <c r="K81" s="57"/>
      <c r="L81" s="55"/>
    </row>
    <row r="82" spans="2:65" s="1" customFormat="1" ht="14.45" customHeight="1" x14ac:dyDescent="0.3">
      <c r="B82" s="35"/>
      <c r="C82" s="59" t="s">
        <v>33</v>
      </c>
      <c r="D82" s="57"/>
      <c r="E82" s="57"/>
      <c r="F82" s="153" t="str">
        <f>IF(E18="","",E18)</f>
        <v/>
      </c>
      <c r="G82" s="57"/>
      <c r="H82" s="57"/>
      <c r="I82" s="152"/>
      <c r="J82" s="57"/>
      <c r="K82" s="57"/>
      <c r="L82" s="55"/>
    </row>
    <row r="83" spans="2:65" s="1" customFormat="1" ht="10.35" customHeight="1" x14ac:dyDescent="0.3">
      <c r="B83" s="35"/>
      <c r="C83" s="57"/>
      <c r="D83" s="57"/>
      <c r="E83" s="57"/>
      <c r="F83" s="57"/>
      <c r="G83" s="57"/>
      <c r="H83" s="57"/>
      <c r="I83" s="152"/>
      <c r="J83" s="57"/>
      <c r="K83" s="57"/>
      <c r="L83" s="55"/>
    </row>
    <row r="84" spans="2:65" s="9" customFormat="1" ht="29.25" customHeight="1" x14ac:dyDescent="0.3">
      <c r="B84" s="155"/>
      <c r="C84" s="156" t="s">
        <v>114</v>
      </c>
      <c r="D84" s="157" t="s">
        <v>58</v>
      </c>
      <c r="E84" s="157" t="s">
        <v>54</v>
      </c>
      <c r="F84" s="157" t="s">
        <v>115</v>
      </c>
      <c r="G84" s="157" t="s">
        <v>116</v>
      </c>
      <c r="H84" s="157" t="s">
        <v>117</v>
      </c>
      <c r="I84" s="158" t="s">
        <v>118</v>
      </c>
      <c r="J84" s="157" t="s">
        <v>104</v>
      </c>
      <c r="K84" s="159" t="s">
        <v>119</v>
      </c>
      <c r="L84" s="160"/>
      <c r="M84" s="75" t="s">
        <v>120</v>
      </c>
      <c r="N84" s="76" t="s">
        <v>43</v>
      </c>
      <c r="O84" s="76" t="s">
        <v>121</v>
      </c>
      <c r="P84" s="76" t="s">
        <v>122</v>
      </c>
      <c r="Q84" s="76" t="s">
        <v>123</v>
      </c>
      <c r="R84" s="76" t="s">
        <v>124</v>
      </c>
      <c r="S84" s="76" t="s">
        <v>125</v>
      </c>
      <c r="T84" s="77" t="s">
        <v>126</v>
      </c>
    </row>
    <row r="85" spans="2:65" s="1" customFormat="1" ht="29.25" customHeight="1" x14ac:dyDescent="0.35">
      <c r="B85" s="35"/>
      <c r="C85" s="81" t="s">
        <v>105</v>
      </c>
      <c r="D85" s="57"/>
      <c r="E85" s="57"/>
      <c r="F85" s="57"/>
      <c r="G85" s="57"/>
      <c r="H85" s="57"/>
      <c r="I85" s="152"/>
      <c r="J85" s="161">
        <f>BK85</f>
        <v>0</v>
      </c>
      <c r="K85" s="57"/>
      <c r="L85" s="55"/>
      <c r="M85" s="78"/>
      <c r="N85" s="79"/>
      <c r="O85" s="79"/>
      <c r="P85" s="162">
        <f>P86</f>
        <v>0</v>
      </c>
      <c r="Q85" s="79"/>
      <c r="R85" s="162">
        <f>R86</f>
        <v>15.226735</v>
      </c>
      <c r="S85" s="79"/>
      <c r="T85" s="163">
        <f>T86</f>
        <v>10.50831</v>
      </c>
      <c r="AT85" s="18" t="s">
        <v>72</v>
      </c>
      <c r="AU85" s="18" t="s">
        <v>106</v>
      </c>
      <c r="BK85" s="164">
        <f>BK86</f>
        <v>0</v>
      </c>
    </row>
    <row r="86" spans="2:65" s="10" customFormat="1" ht="37.35" customHeight="1" x14ac:dyDescent="0.35">
      <c r="B86" s="165"/>
      <c r="C86" s="166"/>
      <c r="D86" s="167" t="s">
        <v>72</v>
      </c>
      <c r="E86" s="168" t="s">
        <v>217</v>
      </c>
      <c r="F86" s="168" t="s">
        <v>218</v>
      </c>
      <c r="G86" s="166"/>
      <c r="H86" s="166"/>
      <c r="I86" s="169"/>
      <c r="J86" s="170">
        <f>BK86</f>
        <v>0</v>
      </c>
      <c r="K86" s="166"/>
      <c r="L86" s="171"/>
      <c r="M86" s="172"/>
      <c r="N86" s="173"/>
      <c r="O86" s="173"/>
      <c r="P86" s="174">
        <f>P87+P223</f>
        <v>0</v>
      </c>
      <c r="Q86" s="173"/>
      <c r="R86" s="174">
        <f>R87+R223</f>
        <v>15.226735</v>
      </c>
      <c r="S86" s="173"/>
      <c r="T86" s="175">
        <f>T87+T223</f>
        <v>10.50831</v>
      </c>
      <c r="AR86" s="176" t="s">
        <v>22</v>
      </c>
      <c r="AT86" s="177" t="s">
        <v>72</v>
      </c>
      <c r="AU86" s="177" t="s">
        <v>73</v>
      </c>
      <c r="AY86" s="176" t="s">
        <v>129</v>
      </c>
      <c r="BK86" s="178">
        <f>BK87+BK223</f>
        <v>0</v>
      </c>
    </row>
    <row r="87" spans="2:65" s="10" customFormat="1" ht="19.899999999999999" customHeight="1" x14ac:dyDescent="0.3">
      <c r="B87" s="165"/>
      <c r="C87" s="166"/>
      <c r="D87" s="167" t="s">
        <v>72</v>
      </c>
      <c r="E87" s="179" t="s">
        <v>130</v>
      </c>
      <c r="F87" s="179" t="s">
        <v>131</v>
      </c>
      <c r="G87" s="166"/>
      <c r="H87" s="166"/>
      <c r="I87" s="169"/>
      <c r="J87" s="180">
        <f>BK87</f>
        <v>0</v>
      </c>
      <c r="K87" s="166"/>
      <c r="L87" s="171"/>
      <c r="M87" s="172"/>
      <c r="N87" s="173"/>
      <c r="O87" s="173"/>
      <c r="P87" s="174">
        <f>P88+P148+P167+P180+P209</f>
        <v>0</v>
      </c>
      <c r="Q87" s="173"/>
      <c r="R87" s="174">
        <f>R88+R148+R167+R180+R209</f>
        <v>14.856135</v>
      </c>
      <c r="S87" s="173"/>
      <c r="T87" s="175">
        <f>T88+T148+T167+T180+T209</f>
        <v>10.446</v>
      </c>
      <c r="AR87" s="176" t="s">
        <v>22</v>
      </c>
      <c r="AT87" s="177" t="s">
        <v>72</v>
      </c>
      <c r="AU87" s="177" t="s">
        <v>22</v>
      </c>
      <c r="AY87" s="176" t="s">
        <v>129</v>
      </c>
      <c r="BK87" s="178">
        <f>BK88+BK148+BK167+BK180+BK209</f>
        <v>0</v>
      </c>
    </row>
    <row r="88" spans="2:65" s="10" customFormat="1" ht="14.85" customHeight="1" x14ac:dyDescent="0.3">
      <c r="B88" s="165"/>
      <c r="C88" s="166"/>
      <c r="D88" s="181" t="s">
        <v>72</v>
      </c>
      <c r="E88" s="182" t="s">
        <v>219</v>
      </c>
      <c r="F88" s="182" t="s">
        <v>220</v>
      </c>
      <c r="G88" s="166"/>
      <c r="H88" s="166"/>
      <c r="I88" s="169"/>
      <c r="J88" s="183">
        <f>BK88</f>
        <v>0</v>
      </c>
      <c r="K88" s="166"/>
      <c r="L88" s="171"/>
      <c r="M88" s="172"/>
      <c r="N88" s="173"/>
      <c r="O88" s="173"/>
      <c r="P88" s="174">
        <f>SUM(P89:P147)</f>
        <v>0</v>
      </c>
      <c r="Q88" s="173"/>
      <c r="R88" s="174">
        <f>SUM(R89:R147)</f>
        <v>14.83661</v>
      </c>
      <c r="S88" s="173"/>
      <c r="T88" s="175">
        <f>SUM(T89:T147)</f>
        <v>0</v>
      </c>
      <c r="AR88" s="176" t="s">
        <v>22</v>
      </c>
      <c r="AT88" s="177" t="s">
        <v>72</v>
      </c>
      <c r="AU88" s="177" t="s">
        <v>81</v>
      </c>
      <c r="AY88" s="176" t="s">
        <v>129</v>
      </c>
      <c r="BK88" s="178">
        <f>SUM(BK89:BK147)</f>
        <v>0</v>
      </c>
    </row>
    <row r="89" spans="2:65" s="1" customFormat="1" ht="22.5" customHeight="1" x14ac:dyDescent="0.3">
      <c r="B89" s="35"/>
      <c r="C89" s="184" t="s">
        <v>22</v>
      </c>
      <c r="D89" s="184" t="s">
        <v>134</v>
      </c>
      <c r="E89" s="185" t="s">
        <v>221</v>
      </c>
      <c r="F89" s="186" t="s">
        <v>222</v>
      </c>
      <c r="G89" s="187" t="s">
        <v>137</v>
      </c>
      <c r="H89" s="188">
        <v>21</v>
      </c>
      <c r="I89" s="189"/>
      <c r="J89" s="190">
        <f>ROUND(I89*H89,2)</f>
        <v>0</v>
      </c>
      <c r="K89" s="186" t="s">
        <v>20</v>
      </c>
      <c r="L89" s="55"/>
      <c r="M89" s="191" t="s">
        <v>20</v>
      </c>
      <c r="N89" s="192" t="s">
        <v>44</v>
      </c>
      <c r="O89" s="36"/>
      <c r="P89" s="193">
        <f>O89*H89</f>
        <v>0</v>
      </c>
      <c r="Q89" s="193">
        <v>1.2E-4</v>
      </c>
      <c r="R89" s="193">
        <f>Q89*H89</f>
        <v>2.5200000000000001E-3</v>
      </c>
      <c r="S89" s="193">
        <v>0</v>
      </c>
      <c r="T89" s="194">
        <f>S89*H89</f>
        <v>0</v>
      </c>
      <c r="AR89" s="18" t="s">
        <v>138</v>
      </c>
      <c r="AT89" s="18" t="s">
        <v>134</v>
      </c>
      <c r="AU89" s="18" t="s">
        <v>139</v>
      </c>
      <c r="AY89" s="18" t="s">
        <v>129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18" t="s">
        <v>22</v>
      </c>
      <c r="BK89" s="195">
        <f>ROUND(I89*H89,2)</f>
        <v>0</v>
      </c>
      <c r="BL89" s="18" t="s">
        <v>138</v>
      </c>
      <c r="BM89" s="18" t="s">
        <v>223</v>
      </c>
    </row>
    <row r="90" spans="2:65" s="11" customFormat="1" ht="13.5" x14ac:dyDescent="0.3">
      <c r="B90" s="196"/>
      <c r="C90" s="197"/>
      <c r="D90" s="198" t="s">
        <v>141</v>
      </c>
      <c r="E90" s="199" t="s">
        <v>20</v>
      </c>
      <c r="F90" s="200" t="s">
        <v>224</v>
      </c>
      <c r="G90" s="197"/>
      <c r="H90" s="201" t="s">
        <v>20</v>
      </c>
      <c r="I90" s="202"/>
      <c r="J90" s="197"/>
      <c r="K90" s="197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141</v>
      </c>
      <c r="AU90" s="207" t="s">
        <v>139</v>
      </c>
      <c r="AV90" s="11" t="s">
        <v>22</v>
      </c>
      <c r="AW90" s="11" t="s">
        <v>37</v>
      </c>
      <c r="AX90" s="11" t="s">
        <v>73</v>
      </c>
      <c r="AY90" s="207" t="s">
        <v>129</v>
      </c>
    </row>
    <row r="91" spans="2:65" s="12" customFormat="1" ht="13.5" x14ac:dyDescent="0.3">
      <c r="B91" s="208"/>
      <c r="C91" s="209"/>
      <c r="D91" s="210" t="s">
        <v>141</v>
      </c>
      <c r="E91" s="211" t="s">
        <v>20</v>
      </c>
      <c r="F91" s="212" t="s">
        <v>225</v>
      </c>
      <c r="G91" s="209"/>
      <c r="H91" s="213">
        <v>21</v>
      </c>
      <c r="I91" s="214"/>
      <c r="J91" s="209"/>
      <c r="K91" s="209"/>
      <c r="L91" s="215"/>
      <c r="M91" s="216"/>
      <c r="N91" s="217"/>
      <c r="O91" s="217"/>
      <c r="P91" s="217"/>
      <c r="Q91" s="217"/>
      <c r="R91" s="217"/>
      <c r="S91" s="217"/>
      <c r="T91" s="218"/>
      <c r="AT91" s="219" t="s">
        <v>141</v>
      </c>
      <c r="AU91" s="219" t="s">
        <v>139</v>
      </c>
      <c r="AV91" s="12" t="s">
        <v>81</v>
      </c>
      <c r="AW91" s="12" t="s">
        <v>37</v>
      </c>
      <c r="AX91" s="12" t="s">
        <v>22</v>
      </c>
      <c r="AY91" s="219" t="s">
        <v>129</v>
      </c>
    </row>
    <row r="92" spans="2:65" s="1" customFormat="1" ht="22.5" customHeight="1" x14ac:dyDescent="0.3">
      <c r="B92" s="35"/>
      <c r="C92" s="184" t="s">
        <v>81</v>
      </c>
      <c r="D92" s="184" t="s">
        <v>134</v>
      </c>
      <c r="E92" s="185" t="s">
        <v>226</v>
      </c>
      <c r="F92" s="186" t="s">
        <v>227</v>
      </c>
      <c r="G92" s="187" t="s">
        <v>137</v>
      </c>
      <c r="H92" s="188">
        <v>47</v>
      </c>
      <c r="I92" s="189"/>
      <c r="J92" s="190">
        <f>ROUND(I92*H92,2)</f>
        <v>0</v>
      </c>
      <c r="K92" s="186" t="s">
        <v>20</v>
      </c>
      <c r="L92" s="55"/>
      <c r="M92" s="191" t="s">
        <v>20</v>
      </c>
      <c r="N92" s="192" t="s">
        <v>44</v>
      </c>
      <c r="O92" s="36"/>
      <c r="P92" s="193">
        <f>O92*H92</f>
        <v>0</v>
      </c>
      <c r="Q92" s="193">
        <v>2.3999999999999998E-3</v>
      </c>
      <c r="R92" s="193">
        <f>Q92*H92</f>
        <v>0.11279999999999998</v>
      </c>
      <c r="S92" s="193">
        <v>0</v>
      </c>
      <c r="T92" s="194">
        <f>S92*H92</f>
        <v>0</v>
      </c>
      <c r="AR92" s="18" t="s">
        <v>138</v>
      </c>
      <c r="AT92" s="18" t="s">
        <v>134</v>
      </c>
      <c r="AU92" s="18" t="s">
        <v>139</v>
      </c>
      <c r="AY92" s="18" t="s">
        <v>129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18" t="s">
        <v>22</v>
      </c>
      <c r="BK92" s="195">
        <f>ROUND(I92*H92,2)</f>
        <v>0</v>
      </c>
      <c r="BL92" s="18" t="s">
        <v>138</v>
      </c>
      <c r="BM92" s="18" t="s">
        <v>228</v>
      </c>
    </row>
    <row r="93" spans="2:65" s="11" customFormat="1" ht="13.5" x14ac:dyDescent="0.3">
      <c r="B93" s="196"/>
      <c r="C93" s="197"/>
      <c r="D93" s="198" t="s">
        <v>141</v>
      </c>
      <c r="E93" s="199" t="s">
        <v>20</v>
      </c>
      <c r="F93" s="200" t="s">
        <v>229</v>
      </c>
      <c r="G93" s="197"/>
      <c r="H93" s="201" t="s">
        <v>20</v>
      </c>
      <c r="I93" s="202"/>
      <c r="J93" s="197"/>
      <c r="K93" s="197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141</v>
      </c>
      <c r="AU93" s="207" t="s">
        <v>139</v>
      </c>
      <c r="AV93" s="11" t="s">
        <v>22</v>
      </c>
      <c r="AW93" s="11" t="s">
        <v>37</v>
      </c>
      <c r="AX93" s="11" t="s">
        <v>73</v>
      </c>
      <c r="AY93" s="207" t="s">
        <v>129</v>
      </c>
    </row>
    <row r="94" spans="2:65" s="12" customFormat="1" ht="13.5" x14ac:dyDescent="0.3">
      <c r="B94" s="208"/>
      <c r="C94" s="209"/>
      <c r="D94" s="210" t="s">
        <v>141</v>
      </c>
      <c r="E94" s="211" t="s">
        <v>20</v>
      </c>
      <c r="F94" s="212" t="s">
        <v>230</v>
      </c>
      <c r="G94" s="209"/>
      <c r="H94" s="213">
        <v>47</v>
      </c>
      <c r="I94" s="214"/>
      <c r="J94" s="209"/>
      <c r="K94" s="209"/>
      <c r="L94" s="215"/>
      <c r="M94" s="216"/>
      <c r="N94" s="217"/>
      <c r="O94" s="217"/>
      <c r="P94" s="217"/>
      <c r="Q94" s="217"/>
      <c r="R94" s="217"/>
      <c r="S94" s="217"/>
      <c r="T94" s="218"/>
      <c r="AT94" s="219" t="s">
        <v>141</v>
      </c>
      <c r="AU94" s="219" t="s">
        <v>139</v>
      </c>
      <c r="AV94" s="12" t="s">
        <v>81</v>
      </c>
      <c r="AW94" s="12" t="s">
        <v>37</v>
      </c>
      <c r="AX94" s="12" t="s">
        <v>22</v>
      </c>
      <c r="AY94" s="219" t="s">
        <v>129</v>
      </c>
    </row>
    <row r="95" spans="2:65" s="1" customFormat="1" ht="22.5" customHeight="1" x14ac:dyDescent="0.3">
      <c r="B95" s="35"/>
      <c r="C95" s="184" t="s">
        <v>139</v>
      </c>
      <c r="D95" s="184" t="s">
        <v>134</v>
      </c>
      <c r="E95" s="185" t="s">
        <v>231</v>
      </c>
      <c r="F95" s="186" t="s">
        <v>232</v>
      </c>
      <c r="G95" s="187" t="s">
        <v>137</v>
      </c>
      <c r="H95" s="188">
        <v>70</v>
      </c>
      <c r="I95" s="189"/>
      <c r="J95" s="190">
        <f>ROUND(I95*H95,2)</f>
        <v>0</v>
      </c>
      <c r="K95" s="186" t="s">
        <v>147</v>
      </c>
      <c r="L95" s="55"/>
      <c r="M95" s="191" t="s">
        <v>20</v>
      </c>
      <c r="N95" s="192" t="s">
        <v>44</v>
      </c>
      <c r="O95" s="36"/>
      <c r="P95" s="193">
        <f>O95*H95</f>
        <v>0</v>
      </c>
      <c r="Q95" s="193">
        <v>3.0000000000000001E-3</v>
      </c>
      <c r="R95" s="193">
        <f>Q95*H95</f>
        <v>0.21</v>
      </c>
      <c r="S95" s="193">
        <v>0</v>
      </c>
      <c r="T95" s="194">
        <f>S95*H95</f>
        <v>0</v>
      </c>
      <c r="AR95" s="18" t="s">
        <v>138</v>
      </c>
      <c r="AT95" s="18" t="s">
        <v>134</v>
      </c>
      <c r="AU95" s="18" t="s">
        <v>139</v>
      </c>
      <c r="AY95" s="18" t="s">
        <v>129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18" t="s">
        <v>22</v>
      </c>
      <c r="BK95" s="195">
        <f>ROUND(I95*H95,2)</f>
        <v>0</v>
      </c>
      <c r="BL95" s="18" t="s">
        <v>138</v>
      </c>
      <c r="BM95" s="18" t="s">
        <v>233</v>
      </c>
    </row>
    <row r="96" spans="2:65" s="11" customFormat="1" ht="13.5" x14ac:dyDescent="0.3">
      <c r="B96" s="196"/>
      <c r="C96" s="197"/>
      <c r="D96" s="198" t="s">
        <v>141</v>
      </c>
      <c r="E96" s="199" t="s">
        <v>20</v>
      </c>
      <c r="F96" s="200" t="s">
        <v>234</v>
      </c>
      <c r="G96" s="197"/>
      <c r="H96" s="201" t="s">
        <v>20</v>
      </c>
      <c r="I96" s="202"/>
      <c r="J96" s="197"/>
      <c r="K96" s="197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141</v>
      </c>
      <c r="AU96" s="207" t="s">
        <v>139</v>
      </c>
      <c r="AV96" s="11" t="s">
        <v>22</v>
      </c>
      <c r="AW96" s="11" t="s">
        <v>37</v>
      </c>
      <c r="AX96" s="11" t="s">
        <v>73</v>
      </c>
      <c r="AY96" s="207" t="s">
        <v>129</v>
      </c>
    </row>
    <row r="97" spans="2:65" s="12" customFormat="1" ht="13.5" x14ac:dyDescent="0.3">
      <c r="B97" s="208"/>
      <c r="C97" s="209"/>
      <c r="D97" s="198" t="s">
        <v>141</v>
      </c>
      <c r="E97" s="220" t="s">
        <v>20</v>
      </c>
      <c r="F97" s="221" t="s">
        <v>235</v>
      </c>
      <c r="G97" s="209"/>
      <c r="H97" s="222">
        <v>12.8</v>
      </c>
      <c r="I97" s="214"/>
      <c r="J97" s="209"/>
      <c r="K97" s="209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141</v>
      </c>
      <c r="AU97" s="219" t="s">
        <v>139</v>
      </c>
      <c r="AV97" s="12" t="s">
        <v>81</v>
      </c>
      <c r="AW97" s="12" t="s">
        <v>37</v>
      </c>
      <c r="AX97" s="12" t="s">
        <v>73</v>
      </c>
      <c r="AY97" s="219" t="s">
        <v>129</v>
      </c>
    </row>
    <row r="98" spans="2:65" s="12" customFormat="1" ht="13.5" x14ac:dyDescent="0.3">
      <c r="B98" s="208"/>
      <c r="C98" s="209"/>
      <c r="D98" s="198" t="s">
        <v>141</v>
      </c>
      <c r="E98" s="220" t="s">
        <v>20</v>
      </c>
      <c r="F98" s="221" t="s">
        <v>236</v>
      </c>
      <c r="G98" s="209"/>
      <c r="H98" s="222">
        <v>1.76</v>
      </c>
      <c r="I98" s="214"/>
      <c r="J98" s="209"/>
      <c r="K98" s="209"/>
      <c r="L98" s="215"/>
      <c r="M98" s="216"/>
      <c r="N98" s="217"/>
      <c r="O98" s="217"/>
      <c r="P98" s="217"/>
      <c r="Q98" s="217"/>
      <c r="R98" s="217"/>
      <c r="S98" s="217"/>
      <c r="T98" s="218"/>
      <c r="AT98" s="219" t="s">
        <v>141</v>
      </c>
      <c r="AU98" s="219" t="s">
        <v>139</v>
      </c>
      <c r="AV98" s="12" t="s">
        <v>81</v>
      </c>
      <c r="AW98" s="12" t="s">
        <v>37</v>
      </c>
      <c r="AX98" s="12" t="s">
        <v>73</v>
      </c>
      <c r="AY98" s="219" t="s">
        <v>129</v>
      </c>
    </row>
    <row r="99" spans="2:65" s="11" customFormat="1" ht="13.5" x14ac:dyDescent="0.3">
      <c r="B99" s="196"/>
      <c r="C99" s="197"/>
      <c r="D99" s="198" t="s">
        <v>141</v>
      </c>
      <c r="E99" s="199" t="s">
        <v>20</v>
      </c>
      <c r="F99" s="200" t="s">
        <v>237</v>
      </c>
      <c r="G99" s="197"/>
      <c r="H99" s="201" t="s">
        <v>20</v>
      </c>
      <c r="I99" s="202"/>
      <c r="J99" s="197"/>
      <c r="K99" s="197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141</v>
      </c>
      <c r="AU99" s="207" t="s">
        <v>139</v>
      </c>
      <c r="AV99" s="11" t="s">
        <v>22</v>
      </c>
      <c r="AW99" s="11" t="s">
        <v>37</v>
      </c>
      <c r="AX99" s="11" t="s">
        <v>73</v>
      </c>
      <c r="AY99" s="207" t="s">
        <v>129</v>
      </c>
    </row>
    <row r="100" spans="2:65" s="12" customFormat="1" ht="13.5" x14ac:dyDescent="0.3">
      <c r="B100" s="208"/>
      <c r="C100" s="209"/>
      <c r="D100" s="198" t="s">
        <v>141</v>
      </c>
      <c r="E100" s="220" t="s">
        <v>20</v>
      </c>
      <c r="F100" s="221" t="s">
        <v>238</v>
      </c>
      <c r="G100" s="209"/>
      <c r="H100" s="222">
        <v>63.36</v>
      </c>
      <c r="I100" s="214"/>
      <c r="J100" s="209"/>
      <c r="K100" s="209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141</v>
      </c>
      <c r="AU100" s="219" t="s">
        <v>139</v>
      </c>
      <c r="AV100" s="12" t="s">
        <v>81</v>
      </c>
      <c r="AW100" s="12" t="s">
        <v>37</v>
      </c>
      <c r="AX100" s="12" t="s">
        <v>73</v>
      </c>
      <c r="AY100" s="219" t="s">
        <v>129</v>
      </c>
    </row>
    <row r="101" spans="2:65" s="12" customFormat="1" ht="13.5" x14ac:dyDescent="0.3">
      <c r="B101" s="208"/>
      <c r="C101" s="209"/>
      <c r="D101" s="198" t="s">
        <v>141</v>
      </c>
      <c r="E101" s="220" t="s">
        <v>20</v>
      </c>
      <c r="F101" s="221" t="s">
        <v>239</v>
      </c>
      <c r="G101" s="209"/>
      <c r="H101" s="222">
        <v>5.508</v>
      </c>
      <c r="I101" s="214"/>
      <c r="J101" s="209"/>
      <c r="K101" s="209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141</v>
      </c>
      <c r="AU101" s="219" t="s">
        <v>139</v>
      </c>
      <c r="AV101" s="12" t="s">
        <v>81</v>
      </c>
      <c r="AW101" s="12" t="s">
        <v>37</v>
      </c>
      <c r="AX101" s="12" t="s">
        <v>73</v>
      </c>
      <c r="AY101" s="219" t="s">
        <v>129</v>
      </c>
    </row>
    <row r="102" spans="2:65" s="12" customFormat="1" ht="13.5" x14ac:dyDescent="0.3">
      <c r="B102" s="208"/>
      <c r="C102" s="209"/>
      <c r="D102" s="198" t="s">
        <v>141</v>
      </c>
      <c r="E102" s="220" t="s">
        <v>20</v>
      </c>
      <c r="F102" s="221" t="s">
        <v>240</v>
      </c>
      <c r="G102" s="209"/>
      <c r="H102" s="222">
        <v>18.239999999999998</v>
      </c>
      <c r="I102" s="214"/>
      <c r="J102" s="209"/>
      <c r="K102" s="209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141</v>
      </c>
      <c r="AU102" s="219" t="s">
        <v>139</v>
      </c>
      <c r="AV102" s="12" t="s">
        <v>81</v>
      </c>
      <c r="AW102" s="12" t="s">
        <v>37</v>
      </c>
      <c r="AX102" s="12" t="s">
        <v>73</v>
      </c>
      <c r="AY102" s="219" t="s">
        <v>129</v>
      </c>
    </row>
    <row r="103" spans="2:65" s="11" customFormat="1" ht="13.5" x14ac:dyDescent="0.3">
      <c r="B103" s="196"/>
      <c r="C103" s="197"/>
      <c r="D103" s="198" t="s">
        <v>141</v>
      </c>
      <c r="E103" s="199" t="s">
        <v>20</v>
      </c>
      <c r="F103" s="200" t="s">
        <v>241</v>
      </c>
      <c r="G103" s="197"/>
      <c r="H103" s="201" t="s">
        <v>20</v>
      </c>
      <c r="I103" s="202"/>
      <c r="J103" s="197"/>
      <c r="K103" s="197"/>
      <c r="L103" s="203"/>
      <c r="M103" s="204"/>
      <c r="N103" s="205"/>
      <c r="O103" s="205"/>
      <c r="P103" s="205"/>
      <c r="Q103" s="205"/>
      <c r="R103" s="205"/>
      <c r="S103" s="205"/>
      <c r="T103" s="206"/>
      <c r="AT103" s="207" t="s">
        <v>141</v>
      </c>
      <c r="AU103" s="207" t="s">
        <v>139</v>
      </c>
      <c r="AV103" s="11" t="s">
        <v>22</v>
      </c>
      <c r="AW103" s="11" t="s">
        <v>37</v>
      </c>
      <c r="AX103" s="11" t="s">
        <v>73</v>
      </c>
      <c r="AY103" s="207" t="s">
        <v>129</v>
      </c>
    </row>
    <row r="104" spans="2:65" s="12" customFormat="1" ht="13.5" x14ac:dyDescent="0.3">
      <c r="B104" s="208"/>
      <c r="C104" s="209"/>
      <c r="D104" s="198" t="s">
        <v>141</v>
      </c>
      <c r="E104" s="220" t="s">
        <v>20</v>
      </c>
      <c r="F104" s="221" t="s">
        <v>242</v>
      </c>
      <c r="G104" s="209"/>
      <c r="H104" s="222">
        <v>15.332000000000001</v>
      </c>
      <c r="I104" s="214"/>
      <c r="J104" s="209"/>
      <c r="K104" s="209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141</v>
      </c>
      <c r="AU104" s="219" t="s">
        <v>139</v>
      </c>
      <c r="AV104" s="12" t="s">
        <v>81</v>
      </c>
      <c r="AW104" s="12" t="s">
        <v>37</v>
      </c>
      <c r="AX104" s="12" t="s">
        <v>73</v>
      </c>
      <c r="AY104" s="219" t="s">
        <v>129</v>
      </c>
    </row>
    <row r="105" spans="2:65" s="13" customFormat="1" ht="13.5" x14ac:dyDescent="0.3">
      <c r="B105" s="227"/>
      <c r="C105" s="228"/>
      <c r="D105" s="198" t="s">
        <v>141</v>
      </c>
      <c r="E105" s="229" t="s">
        <v>20</v>
      </c>
      <c r="F105" s="230" t="s">
        <v>243</v>
      </c>
      <c r="G105" s="228"/>
      <c r="H105" s="231">
        <v>117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141</v>
      </c>
      <c r="AU105" s="237" t="s">
        <v>139</v>
      </c>
      <c r="AV105" s="13" t="s">
        <v>139</v>
      </c>
      <c r="AW105" s="13" t="s">
        <v>37</v>
      </c>
      <c r="AX105" s="13" t="s">
        <v>73</v>
      </c>
      <c r="AY105" s="237" t="s">
        <v>129</v>
      </c>
    </row>
    <row r="106" spans="2:65" s="11" customFormat="1" ht="13.5" x14ac:dyDescent="0.3">
      <c r="B106" s="196"/>
      <c r="C106" s="197"/>
      <c r="D106" s="198" t="s">
        <v>141</v>
      </c>
      <c r="E106" s="199" t="s">
        <v>20</v>
      </c>
      <c r="F106" s="200" t="s">
        <v>244</v>
      </c>
      <c r="G106" s="197"/>
      <c r="H106" s="201" t="s">
        <v>20</v>
      </c>
      <c r="I106" s="202"/>
      <c r="J106" s="197"/>
      <c r="K106" s="197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141</v>
      </c>
      <c r="AU106" s="207" t="s">
        <v>139</v>
      </c>
      <c r="AV106" s="11" t="s">
        <v>22</v>
      </c>
      <c r="AW106" s="11" t="s">
        <v>37</v>
      </c>
      <c r="AX106" s="11" t="s">
        <v>73</v>
      </c>
      <c r="AY106" s="207" t="s">
        <v>129</v>
      </c>
    </row>
    <row r="107" spans="2:65" s="11" customFormat="1" ht="13.5" x14ac:dyDescent="0.3">
      <c r="B107" s="196"/>
      <c r="C107" s="197"/>
      <c r="D107" s="198" t="s">
        <v>141</v>
      </c>
      <c r="E107" s="199" t="s">
        <v>20</v>
      </c>
      <c r="F107" s="200" t="s">
        <v>245</v>
      </c>
      <c r="G107" s="197"/>
      <c r="H107" s="201" t="s">
        <v>20</v>
      </c>
      <c r="I107" s="202"/>
      <c r="J107" s="197"/>
      <c r="K107" s="197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141</v>
      </c>
      <c r="AU107" s="207" t="s">
        <v>139</v>
      </c>
      <c r="AV107" s="11" t="s">
        <v>22</v>
      </c>
      <c r="AW107" s="11" t="s">
        <v>37</v>
      </c>
      <c r="AX107" s="11" t="s">
        <v>73</v>
      </c>
      <c r="AY107" s="207" t="s">
        <v>129</v>
      </c>
    </row>
    <row r="108" spans="2:65" s="11" customFormat="1" ht="13.5" x14ac:dyDescent="0.3">
      <c r="B108" s="196"/>
      <c r="C108" s="197"/>
      <c r="D108" s="198" t="s">
        <v>141</v>
      </c>
      <c r="E108" s="199" t="s">
        <v>20</v>
      </c>
      <c r="F108" s="200" t="s">
        <v>246</v>
      </c>
      <c r="G108" s="197"/>
      <c r="H108" s="201" t="s">
        <v>20</v>
      </c>
      <c r="I108" s="202"/>
      <c r="J108" s="197"/>
      <c r="K108" s="197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141</v>
      </c>
      <c r="AU108" s="207" t="s">
        <v>139</v>
      </c>
      <c r="AV108" s="11" t="s">
        <v>22</v>
      </c>
      <c r="AW108" s="11" t="s">
        <v>37</v>
      </c>
      <c r="AX108" s="11" t="s">
        <v>73</v>
      </c>
      <c r="AY108" s="207" t="s">
        <v>129</v>
      </c>
    </row>
    <row r="109" spans="2:65" s="11" customFormat="1" ht="13.5" x14ac:dyDescent="0.3">
      <c r="B109" s="196"/>
      <c r="C109" s="197"/>
      <c r="D109" s="198" t="s">
        <v>141</v>
      </c>
      <c r="E109" s="199" t="s">
        <v>20</v>
      </c>
      <c r="F109" s="200" t="s">
        <v>247</v>
      </c>
      <c r="G109" s="197"/>
      <c r="H109" s="201" t="s">
        <v>20</v>
      </c>
      <c r="I109" s="202"/>
      <c r="J109" s="197"/>
      <c r="K109" s="197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141</v>
      </c>
      <c r="AU109" s="207" t="s">
        <v>139</v>
      </c>
      <c r="AV109" s="11" t="s">
        <v>22</v>
      </c>
      <c r="AW109" s="11" t="s">
        <v>37</v>
      </c>
      <c r="AX109" s="11" t="s">
        <v>73</v>
      </c>
      <c r="AY109" s="207" t="s">
        <v>129</v>
      </c>
    </row>
    <row r="110" spans="2:65" s="12" customFormat="1" ht="13.5" x14ac:dyDescent="0.3">
      <c r="B110" s="208"/>
      <c r="C110" s="209"/>
      <c r="D110" s="198" t="s">
        <v>141</v>
      </c>
      <c r="E110" s="220" t="s">
        <v>20</v>
      </c>
      <c r="F110" s="221" t="s">
        <v>248</v>
      </c>
      <c r="G110" s="209"/>
      <c r="H110" s="222">
        <v>-47</v>
      </c>
      <c r="I110" s="214"/>
      <c r="J110" s="209"/>
      <c r="K110" s="209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141</v>
      </c>
      <c r="AU110" s="219" t="s">
        <v>139</v>
      </c>
      <c r="AV110" s="12" t="s">
        <v>81</v>
      </c>
      <c r="AW110" s="12" t="s">
        <v>37</v>
      </c>
      <c r="AX110" s="12" t="s">
        <v>73</v>
      </c>
      <c r="AY110" s="219" t="s">
        <v>129</v>
      </c>
    </row>
    <row r="111" spans="2:65" s="14" customFormat="1" ht="13.5" x14ac:dyDescent="0.3">
      <c r="B111" s="238"/>
      <c r="C111" s="239"/>
      <c r="D111" s="210" t="s">
        <v>141</v>
      </c>
      <c r="E111" s="240" t="s">
        <v>20</v>
      </c>
      <c r="F111" s="241" t="s">
        <v>249</v>
      </c>
      <c r="G111" s="239"/>
      <c r="H111" s="242">
        <v>70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AT111" s="248" t="s">
        <v>141</v>
      </c>
      <c r="AU111" s="248" t="s">
        <v>139</v>
      </c>
      <c r="AV111" s="14" t="s">
        <v>138</v>
      </c>
      <c r="AW111" s="14" t="s">
        <v>37</v>
      </c>
      <c r="AX111" s="14" t="s">
        <v>22</v>
      </c>
      <c r="AY111" s="248" t="s">
        <v>129</v>
      </c>
    </row>
    <row r="112" spans="2:65" s="1" customFormat="1" ht="31.5" customHeight="1" x14ac:dyDescent="0.3">
      <c r="B112" s="35"/>
      <c r="C112" s="184" t="s">
        <v>138</v>
      </c>
      <c r="D112" s="184" t="s">
        <v>134</v>
      </c>
      <c r="E112" s="185" t="s">
        <v>250</v>
      </c>
      <c r="F112" s="186" t="s">
        <v>251</v>
      </c>
      <c r="G112" s="187" t="s">
        <v>137</v>
      </c>
      <c r="H112" s="188">
        <v>47</v>
      </c>
      <c r="I112" s="189"/>
      <c r="J112" s="190">
        <f>ROUND(I112*H112,2)</f>
        <v>0</v>
      </c>
      <c r="K112" s="186" t="s">
        <v>147</v>
      </c>
      <c r="L112" s="55"/>
      <c r="M112" s="191" t="s">
        <v>20</v>
      </c>
      <c r="N112" s="192" t="s">
        <v>44</v>
      </c>
      <c r="O112" s="36"/>
      <c r="P112" s="193">
        <f>O112*H112</f>
        <v>0</v>
      </c>
      <c r="Q112" s="193">
        <v>1.7330000000000002E-2</v>
      </c>
      <c r="R112" s="193">
        <f>Q112*H112</f>
        <v>0.81451000000000007</v>
      </c>
      <c r="S112" s="193">
        <v>0</v>
      </c>
      <c r="T112" s="194">
        <f>S112*H112</f>
        <v>0</v>
      </c>
      <c r="AR112" s="18" t="s">
        <v>138</v>
      </c>
      <c r="AT112" s="18" t="s">
        <v>134</v>
      </c>
      <c r="AU112" s="18" t="s">
        <v>139</v>
      </c>
      <c r="AY112" s="18" t="s">
        <v>129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18" t="s">
        <v>22</v>
      </c>
      <c r="BK112" s="195">
        <f>ROUND(I112*H112,2)</f>
        <v>0</v>
      </c>
      <c r="BL112" s="18" t="s">
        <v>138</v>
      </c>
      <c r="BM112" s="18" t="s">
        <v>252</v>
      </c>
    </row>
    <row r="113" spans="2:65" s="11" customFormat="1" ht="13.5" x14ac:dyDescent="0.3">
      <c r="B113" s="196"/>
      <c r="C113" s="197"/>
      <c r="D113" s="198" t="s">
        <v>141</v>
      </c>
      <c r="E113" s="199" t="s">
        <v>20</v>
      </c>
      <c r="F113" s="200" t="s">
        <v>253</v>
      </c>
      <c r="G113" s="197"/>
      <c r="H113" s="201" t="s">
        <v>20</v>
      </c>
      <c r="I113" s="202"/>
      <c r="J113" s="197"/>
      <c r="K113" s="197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141</v>
      </c>
      <c r="AU113" s="207" t="s">
        <v>139</v>
      </c>
      <c r="AV113" s="11" t="s">
        <v>22</v>
      </c>
      <c r="AW113" s="11" t="s">
        <v>37</v>
      </c>
      <c r="AX113" s="11" t="s">
        <v>73</v>
      </c>
      <c r="AY113" s="207" t="s">
        <v>129</v>
      </c>
    </row>
    <row r="114" spans="2:65" s="11" customFormat="1" ht="13.5" x14ac:dyDescent="0.3">
      <c r="B114" s="196"/>
      <c r="C114" s="197"/>
      <c r="D114" s="198" t="s">
        <v>141</v>
      </c>
      <c r="E114" s="199" t="s">
        <v>20</v>
      </c>
      <c r="F114" s="200" t="s">
        <v>229</v>
      </c>
      <c r="G114" s="197"/>
      <c r="H114" s="201" t="s">
        <v>20</v>
      </c>
      <c r="I114" s="202"/>
      <c r="J114" s="197"/>
      <c r="K114" s="197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141</v>
      </c>
      <c r="AU114" s="207" t="s">
        <v>139</v>
      </c>
      <c r="AV114" s="11" t="s">
        <v>22</v>
      </c>
      <c r="AW114" s="11" t="s">
        <v>37</v>
      </c>
      <c r="AX114" s="11" t="s">
        <v>73</v>
      </c>
      <c r="AY114" s="207" t="s">
        <v>129</v>
      </c>
    </row>
    <row r="115" spans="2:65" s="12" customFormat="1" ht="13.5" x14ac:dyDescent="0.3">
      <c r="B115" s="208"/>
      <c r="C115" s="209"/>
      <c r="D115" s="210" t="s">
        <v>141</v>
      </c>
      <c r="E115" s="211" t="s">
        <v>20</v>
      </c>
      <c r="F115" s="212" t="s">
        <v>230</v>
      </c>
      <c r="G115" s="209"/>
      <c r="H115" s="213">
        <v>47</v>
      </c>
      <c r="I115" s="214"/>
      <c r="J115" s="209"/>
      <c r="K115" s="209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141</v>
      </c>
      <c r="AU115" s="219" t="s">
        <v>139</v>
      </c>
      <c r="AV115" s="12" t="s">
        <v>81</v>
      </c>
      <c r="AW115" s="12" t="s">
        <v>37</v>
      </c>
      <c r="AX115" s="12" t="s">
        <v>22</v>
      </c>
      <c r="AY115" s="219" t="s">
        <v>129</v>
      </c>
    </row>
    <row r="116" spans="2:65" s="1" customFormat="1" ht="31.5" customHeight="1" x14ac:dyDescent="0.3">
      <c r="B116" s="35"/>
      <c r="C116" s="184" t="s">
        <v>158</v>
      </c>
      <c r="D116" s="184" t="s">
        <v>134</v>
      </c>
      <c r="E116" s="185" t="s">
        <v>254</v>
      </c>
      <c r="F116" s="186" t="s">
        <v>255</v>
      </c>
      <c r="G116" s="187" t="s">
        <v>137</v>
      </c>
      <c r="H116" s="188">
        <v>282</v>
      </c>
      <c r="I116" s="189"/>
      <c r="J116" s="190">
        <f>ROUND(I116*H116,2)</f>
        <v>0</v>
      </c>
      <c r="K116" s="186" t="s">
        <v>147</v>
      </c>
      <c r="L116" s="55"/>
      <c r="M116" s="191" t="s">
        <v>20</v>
      </c>
      <c r="N116" s="192" t="s">
        <v>44</v>
      </c>
      <c r="O116" s="36"/>
      <c r="P116" s="193">
        <f>O116*H116</f>
        <v>0</v>
      </c>
      <c r="Q116" s="193">
        <v>7.3499999999999998E-3</v>
      </c>
      <c r="R116" s="193">
        <f>Q116*H116</f>
        <v>2.0726999999999998</v>
      </c>
      <c r="S116" s="193">
        <v>0</v>
      </c>
      <c r="T116" s="194">
        <f>S116*H116</f>
        <v>0</v>
      </c>
      <c r="AR116" s="18" t="s">
        <v>138</v>
      </c>
      <c r="AT116" s="18" t="s">
        <v>134</v>
      </c>
      <c r="AU116" s="18" t="s">
        <v>139</v>
      </c>
      <c r="AY116" s="18" t="s">
        <v>129</v>
      </c>
      <c r="BE116" s="195">
        <f>IF(N116="základní",J116,0)</f>
        <v>0</v>
      </c>
      <c r="BF116" s="195">
        <f>IF(N116="snížená",J116,0)</f>
        <v>0</v>
      </c>
      <c r="BG116" s="195">
        <f>IF(N116="zákl. přenesená",J116,0)</f>
        <v>0</v>
      </c>
      <c r="BH116" s="195">
        <f>IF(N116="sníž. přenesená",J116,0)</f>
        <v>0</v>
      </c>
      <c r="BI116" s="195">
        <f>IF(N116="nulová",J116,0)</f>
        <v>0</v>
      </c>
      <c r="BJ116" s="18" t="s">
        <v>22</v>
      </c>
      <c r="BK116" s="195">
        <f>ROUND(I116*H116,2)</f>
        <v>0</v>
      </c>
      <c r="BL116" s="18" t="s">
        <v>138</v>
      </c>
      <c r="BM116" s="18" t="s">
        <v>256</v>
      </c>
    </row>
    <row r="117" spans="2:65" s="11" customFormat="1" ht="13.5" x14ac:dyDescent="0.3">
      <c r="B117" s="196"/>
      <c r="C117" s="197"/>
      <c r="D117" s="198" t="s">
        <v>141</v>
      </c>
      <c r="E117" s="199" t="s">
        <v>20</v>
      </c>
      <c r="F117" s="200" t="s">
        <v>257</v>
      </c>
      <c r="G117" s="197"/>
      <c r="H117" s="201" t="s">
        <v>20</v>
      </c>
      <c r="I117" s="202"/>
      <c r="J117" s="197"/>
      <c r="K117" s="197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141</v>
      </c>
      <c r="AU117" s="207" t="s">
        <v>139</v>
      </c>
      <c r="AV117" s="11" t="s">
        <v>22</v>
      </c>
      <c r="AW117" s="11" t="s">
        <v>37</v>
      </c>
      <c r="AX117" s="11" t="s">
        <v>73</v>
      </c>
      <c r="AY117" s="207" t="s">
        <v>129</v>
      </c>
    </row>
    <row r="118" spans="2:65" s="12" customFormat="1" ht="13.5" x14ac:dyDescent="0.3">
      <c r="B118" s="208"/>
      <c r="C118" s="209"/>
      <c r="D118" s="210" t="s">
        <v>141</v>
      </c>
      <c r="E118" s="211" t="s">
        <v>20</v>
      </c>
      <c r="F118" s="212" t="s">
        <v>258</v>
      </c>
      <c r="G118" s="209"/>
      <c r="H118" s="213">
        <v>282</v>
      </c>
      <c r="I118" s="214"/>
      <c r="J118" s="209"/>
      <c r="K118" s="209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141</v>
      </c>
      <c r="AU118" s="219" t="s">
        <v>139</v>
      </c>
      <c r="AV118" s="12" t="s">
        <v>81</v>
      </c>
      <c r="AW118" s="12" t="s">
        <v>37</v>
      </c>
      <c r="AX118" s="12" t="s">
        <v>22</v>
      </c>
      <c r="AY118" s="219" t="s">
        <v>129</v>
      </c>
    </row>
    <row r="119" spans="2:65" s="1" customFormat="1" ht="22.5" customHeight="1" x14ac:dyDescent="0.3">
      <c r="B119" s="35"/>
      <c r="C119" s="184" t="s">
        <v>165</v>
      </c>
      <c r="D119" s="184" t="s">
        <v>134</v>
      </c>
      <c r="E119" s="185" t="s">
        <v>259</v>
      </c>
      <c r="F119" s="186" t="s">
        <v>260</v>
      </c>
      <c r="G119" s="187" t="s">
        <v>137</v>
      </c>
      <c r="H119" s="188">
        <v>176</v>
      </c>
      <c r="I119" s="189"/>
      <c r="J119" s="190">
        <f>ROUND(I119*H119,2)</f>
        <v>0</v>
      </c>
      <c r="K119" s="186" t="s">
        <v>20</v>
      </c>
      <c r="L119" s="55"/>
      <c r="M119" s="191" t="s">
        <v>20</v>
      </c>
      <c r="N119" s="192" t="s">
        <v>44</v>
      </c>
      <c r="O119" s="36"/>
      <c r="P119" s="193">
        <f>O119*H119</f>
        <v>0</v>
      </c>
      <c r="Q119" s="193">
        <v>2.3999999999999998E-3</v>
      </c>
      <c r="R119" s="193">
        <f>Q119*H119</f>
        <v>0.42239999999999994</v>
      </c>
      <c r="S119" s="193">
        <v>0</v>
      </c>
      <c r="T119" s="194">
        <f>S119*H119</f>
        <v>0</v>
      </c>
      <c r="AR119" s="18" t="s">
        <v>138</v>
      </c>
      <c r="AT119" s="18" t="s">
        <v>134</v>
      </c>
      <c r="AU119" s="18" t="s">
        <v>139</v>
      </c>
      <c r="AY119" s="18" t="s">
        <v>129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18" t="s">
        <v>22</v>
      </c>
      <c r="BK119" s="195">
        <f>ROUND(I119*H119,2)</f>
        <v>0</v>
      </c>
      <c r="BL119" s="18" t="s">
        <v>138</v>
      </c>
      <c r="BM119" s="18" t="s">
        <v>261</v>
      </c>
    </row>
    <row r="120" spans="2:65" s="11" customFormat="1" ht="13.5" x14ac:dyDescent="0.3">
      <c r="B120" s="196"/>
      <c r="C120" s="197"/>
      <c r="D120" s="198" t="s">
        <v>141</v>
      </c>
      <c r="E120" s="199" t="s">
        <v>20</v>
      </c>
      <c r="F120" s="200" t="s">
        <v>262</v>
      </c>
      <c r="G120" s="197"/>
      <c r="H120" s="201" t="s">
        <v>20</v>
      </c>
      <c r="I120" s="202"/>
      <c r="J120" s="197"/>
      <c r="K120" s="197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141</v>
      </c>
      <c r="AU120" s="207" t="s">
        <v>139</v>
      </c>
      <c r="AV120" s="11" t="s">
        <v>22</v>
      </c>
      <c r="AW120" s="11" t="s">
        <v>37</v>
      </c>
      <c r="AX120" s="11" t="s">
        <v>73</v>
      </c>
      <c r="AY120" s="207" t="s">
        <v>129</v>
      </c>
    </row>
    <row r="121" spans="2:65" s="11" customFormat="1" ht="13.5" x14ac:dyDescent="0.3">
      <c r="B121" s="196"/>
      <c r="C121" s="197"/>
      <c r="D121" s="198" t="s">
        <v>141</v>
      </c>
      <c r="E121" s="199" t="s">
        <v>20</v>
      </c>
      <c r="F121" s="200" t="s">
        <v>263</v>
      </c>
      <c r="G121" s="197"/>
      <c r="H121" s="201" t="s">
        <v>20</v>
      </c>
      <c r="I121" s="202"/>
      <c r="J121" s="197"/>
      <c r="K121" s="197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141</v>
      </c>
      <c r="AU121" s="207" t="s">
        <v>139</v>
      </c>
      <c r="AV121" s="11" t="s">
        <v>22</v>
      </c>
      <c r="AW121" s="11" t="s">
        <v>37</v>
      </c>
      <c r="AX121" s="11" t="s">
        <v>73</v>
      </c>
      <c r="AY121" s="207" t="s">
        <v>129</v>
      </c>
    </row>
    <row r="122" spans="2:65" s="11" customFormat="1" ht="13.5" x14ac:dyDescent="0.3">
      <c r="B122" s="196"/>
      <c r="C122" s="197"/>
      <c r="D122" s="198" t="s">
        <v>141</v>
      </c>
      <c r="E122" s="199" t="s">
        <v>20</v>
      </c>
      <c r="F122" s="200" t="s">
        <v>264</v>
      </c>
      <c r="G122" s="197"/>
      <c r="H122" s="201" t="s">
        <v>20</v>
      </c>
      <c r="I122" s="202"/>
      <c r="J122" s="197"/>
      <c r="K122" s="197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141</v>
      </c>
      <c r="AU122" s="207" t="s">
        <v>139</v>
      </c>
      <c r="AV122" s="11" t="s">
        <v>22</v>
      </c>
      <c r="AW122" s="11" t="s">
        <v>37</v>
      </c>
      <c r="AX122" s="11" t="s">
        <v>73</v>
      </c>
      <c r="AY122" s="207" t="s">
        <v>129</v>
      </c>
    </row>
    <row r="123" spans="2:65" s="12" customFormat="1" ht="13.5" x14ac:dyDescent="0.3">
      <c r="B123" s="208"/>
      <c r="C123" s="209"/>
      <c r="D123" s="210" t="s">
        <v>141</v>
      </c>
      <c r="E123" s="211" t="s">
        <v>20</v>
      </c>
      <c r="F123" s="212" t="s">
        <v>265</v>
      </c>
      <c r="G123" s="209"/>
      <c r="H123" s="213">
        <v>176</v>
      </c>
      <c r="I123" s="214"/>
      <c r="J123" s="209"/>
      <c r="K123" s="209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141</v>
      </c>
      <c r="AU123" s="219" t="s">
        <v>139</v>
      </c>
      <c r="AV123" s="12" t="s">
        <v>81</v>
      </c>
      <c r="AW123" s="12" t="s">
        <v>37</v>
      </c>
      <c r="AX123" s="12" t="s">
        <v>22</v>
      </c>
      <c r="AY123" s="219" t="s">
        <v>129</v>
      </c>
    </row>
    <row r="124" spans="2:65" s="1" customFormat="1" ht="22.5" customHeight="1" x14ac:dyDescent="0.3">
      <c r="B124" s="35"/>
      <c r="C124" s="184" t="s">
        <v>171</v>
      </c>
      <c r="D124" s="184" t="s">
        <v>134</v>
      </c>
      <c r="E124" s="185" t="s">
        <v>266</v>
      </c>
      <c r="F124" s="186" t="s">
        <v>267</v>
      </c>
      <c r="G124" s="187" t="s">
        <v>137</v>
      </c>
      <c r="H124" s="188">
        <v>130</v>
      </c>
      <c r="I124" s="189"/>
      <c r="J124" s="190">
        <f>ROUND(I124*H124,2)</f>
        <v>0</v>
      </c>
      <c r="K124" s="186" t="s">
        <v>147</v>
      </c>
      <c r="L124" s="55"/>
      <c r="M124" s="191" t="s">
        <v>20</v>
      </c>
      <c r="N124" s="192" t="s">
        <v>44</v>
      </c>
      <c r="O124" s="36"/>
      <c r="P124" s="193">
        <f>O124*H124</f>
        <v>0</v>
      </c>
      <c r="Q124" s="193">
        <v>3.0000000000000001E-3</v>
      </c>
      <c r="R124" s="193">
        <f>Q124*H124</f>
        <v>0.39</v>
      </c>
      <c r="S124" s="193">
        <v>0</v>
      </c>
      <c r="T124" s="194">
        <f>S124*H124</f>
        <v>0</v>
      </c>
      <c r="AR124" s="18" t="s">
        <v>138</v>
      </c>
      <c r="AT124" s="18" t="s">
        <v>134</v>
      </c>
      <c r="AU124" s="18" t="s">
        <v>139</v>
      </c>
      <c r="AY124" s="18" t="s">
        <v>129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8" t="s">
        <v>22</v>
      </c>
      <c r="BK124" s="195">
        <f>ROUND(I124*H124,2)</f>
        <v>0</v>
      </c>
      <c r="BL124" s="18" t="s">
        <v>138</v>
      </c>
      <c r="BM124" s="18" t="s">
        <v>268</v>
      </c>
    </row>
    <row r="125" spans="2:65" s="11" customFormat="1" ht="13.5" x14ac:dyDescent="0.3">
      <c r="B125" s="196"/>
      <c r="C125" s="197"/>
      <c r="D125" s="198" t="s">
        <v>141</v>
      </c>
      <c r="E125" s="199" t="s">
        <v>20</v>
      </c>
      <c r="F125" s="200" t="s">
        <v>269</v>
      </c>
      <c r="G125" s="197"/>
      <c r="H125" s="201" t="s">
        <v>20</v>
      </c>
      <c r="I125" s="202"/>
      <c r="J125" s="197"/>
      <c r="K125" s="197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141</v>
      </c>
      <c r="AU125" s="207" t="s">
        <v>139</v>
      </c>
      <c r="AV125" s="11" t="s">
        <v>22</v>
      </c>
      <c r="AW125" s="11" t="s">
        <v>37</v>
      </c>
      <c r="AX125" s="11" t="s">
        <v>73</v>
      </c>
      <c r="AY125" s="207" t="s">
        <v>129</v>
      </c>
    </row>
    <row r="126" spans="2:65" s="11" customFormat="1" ht="13.5" x14ac:dyDescent="0.3">
      <c r="B126" s="196"/>
      <c r="C126" s="197"/>
      <c r="D126" s="198" t="s">
        <v>141</v>
      </c>
      <c r="E126" s="199" t="s">
        <v>20</v>
      </c>
      <c r="F126" s="200" t="s">
        <v>270</v>
      </c>
      <c r="G126" s="197"/>
      <c r="H126" s="201" t="s">
        <v>20</v>
      </c>
      <c r="I126" s="202"/>
      <c r="J126" s="197"/>
      <c r="K126" s="197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141</v>
      </c>
      <c r="AU126" s="207" t="s">
        <v>139</v>
      </c>
      <c r="AV126" s="11" t="s">
        <v>22</v>
      </c>
      <c r="AW126" s="11" t="s">
        <v>37</v>
      </c>
      <c r="AX126" s="11" t="s">
        <v>73</v>
      </c>
      <c r="AY126" s="207" t="s">
        <v>129</v>
      </c>
    </row>
    <row r="127" spans="2:65" s="12" customFormat="1" ht="13.5" x14ac:dyDescent="0.3">
      <c r="B127" s="208"/>
      <c r="C127" s="209"/>
      <c r="D127" s="198" t="s">
        <v>141</v>
      </c>
      <c r="E127" s="220" t="s">
        <v>20</v>
      </c>
      <c r="F127" s="221" t="s">
        <v>271</v>
      </c>
      <c r="G127" s="209"/>
      <c r="H127" s="222">
        <v>50.4</v>
      </c>
      <c r="I127" s="214"/>
      <c r="J127" s="209"/>
      <c r="K127" s="209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141</v>
      </c>
      <c r="AU127" s="219" t="s">
        <v>139</v>
      </c>
      <c r="AV127" s="12" t="s">
        <v>81</v>
      </c>
      <c r="AW127" s="12" t="s">
        <v>37</v>
      </c>
      <c r="AX127" s="12" t="s">
        <v>73</v>
      </c>
      <c r="AY127" s="219" t="s">
        <v>129</v>
      </c>
    </row>
    <row r="128" spans="2:65" s="11" customFormat="1" ht="13.5" x14ac:dyDescent="0.3">
      <c r="B128" s="196"/>
      <c r="C128" s="197"/>
      <c r="D128" s="198" t="s">
        <v>141</v>
      </c>
      <c r="E128" s="199" t="s">
        <v>20</v>
      </c>
      <c r="F128" s="200" t="s">
        <v>272</v>
      </c>
      <c r="G128" s="197"/>
      <c r="H128" s="201" t="s">
        <v>20</v>
      </c>
      <c r="I128" s="202"/>
      <c r="J128" s="197"/>
      <c r="K128" s="197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141</v>
      </c>
      <c r="AU128" s="207" t="s">
        <v>139</v>
      </c>
      <c r="AV128" s="11" t="s">
        <v>22</v>
      </c>
      <c r="AW128" s="11" t="s">
        <v>37</v>
      </c>
      <c r="AX128" s="11" t="s">
        <v>73</v>
      </c>
      <c r="AY128" s="207" t="s">
        <v>129</v>
      </c>
    </row>
    <row r="129" spans="2:65" s="12" customFormat="1" ht="13.5" x14ac:dyDescent="0.3">
      <c r="B129" s="208"/>
      <c r="C129" s="209"/>
      <c r="D129" s="198" t="s">
        <v>141</v>
      </c>
      <c r="E129" s="220" t="s">
        <v>20</v>
      </c>
      <c r="F129" s="221" t="s">
        <v>273</v>
      </c>
      <c r="G129" s="209"/>
      <c r="H129" s="222">
        <v>212</v>
      </c>
      <c r="I129" s="214"/>
      <c r="J129" s="209"/>
      <c r="K129" s="209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141</v>
      </c>
      <c r="AU129" s="219" t="s">
        <v>139</v>
      </c>
      <c r="AV129" s="12" t="s">
        <v>81</v>
      </c>
      <c r="AW129" s="12" t="s">
        <v>37</v>
      </c>
      <c r="AX129" s="12" t="s">
        <v>73</v>
      </c>
      <c r="AY129" s="219" t="s">
        <v>129</v>
      </c>
    </row>
    <row r="130" spans="2:65" s="11" customFormat="1" ht="13.5" x14ac:dyDescent="0.3">
      <c r="B130" s="196"/>
      <c r="C130" s="197"/>
      <c r="D130" s="198" t="s">
        <v>141</v>
      </c>
      <c r="E130" s="199" t="s">
        <v>20</v>
      </c>
      <c r="F130" s="200" t="s">
        <v>274</v>
      </c>
      <c r="G130" s="197"/>
      <c r="H130" s="201" t="s">
        <v>20</v>
      </c>
      <c r="I130" s="202"/>
      <c r="J130" s="197"/>
      <c r="K130" s="197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141</v>
      </c>
      <c r="AU130" s="207" t="s">
        <v>139</v>
      </c>
      <c r="AV130" s="11" t="s">
        <v>22</v>
      </c>
      <c r="AW130" s="11" t="s">
        <v>37</v>
      </c>
      <c r="AX130" s="11" t="s">
        <v>73</v>
      </c>
      <c r="AY130" s="207" t="s">
        <v>129</v>
      </c>
    </row>
    <row r="131" spans="2:65" s="11" customFormat="1" ht="13.5" x14ac:dyDescent="0.3">
      <c r="B131" s="196"/>
      <c r="C131" s="197"/>
      <c r="D131" s="198" t="s">
        <v>141</v>
      </c>
      <c r="E131" s="199" t="s">
        <v>20</v>
      </c>
      <c r="F131" s="200" t="s">
        <v>275</v>
      </c>
      <c r="G131" s="197"/>
      <c r="H131" s="201" t="s">
        <v>20</v>
      </c>
      <c r="I131" s="202"/>
      <c r="J131" s="197"/>
      <c r="K131" s="197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141</v>
      </c>
      <c r="AU131" s="207" t="s">
        <v>139</v>
      </c>
      <c r="AV131" s="11" t="s">
        <v>22</v>
      </c>
      <c r="AW131" s="11" t="s">
        <v>37</v>
      </c>
      <c r="AX131" s="11" t="s">
        <v>73</v>
      </c>
      <c r="AY131" s="207" t="s">
        <v>129</v>
      </c>
    </row>
    <row r="132" spans="2:65" s="12" customFormat="1" ht="13.5" x14ac:dyDescent="0.3">
      <c r="B132" s="208"/>
      <c r="C132" s="209"/>
      <c r="D132" s="198" t="s">
        <v>141</v>
      </c>
      <c r="E132" s="220" t="s">
        <v>20</v>
      </c>
      <c r="F132" s="221" t="s">
        <v>276</v>
      </c>
      <c r="G132" s="209"/>
      <c r="H132" s="222">
        <v>39.6</v>
      </c>
      <c r="I132" s="214"/>
      <c r="J132" s="209"/>
      <c r="K132" s="209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141</v>
      </c>
      <c r="AU132" s="219" t="s">
        <v>139</v>
      </c>
      <c r="AV132" s="12" t="s">
        <v>81</v>
      </c>
      <c r="AW132" s="12" t="s">
        <v>37</v>
      </c>
      <c r="AX132" s="12" t="s">
        <v>73</v>
      </c>
      <c r="AY132" s="219" t="s">
        <v>129</v>
      </c>
    </row>
    <row r="133" spans="2:65" s="13" customFormat="1" ht="13.5" x14ac:dyDescent="0.3">
      <c r="B133" s="227"/>
      <c r="C133" s="228"/>
      <c r="D133" s="198" t="s">
        <v>141</v>
      </c>
      <c r="E133" s="229" t="s">
        <v>20</v>
      </c>
      <c r="F133" s="230" t="s">
        <v>243</v>
      </c>
      <c r="G133" s="228"/>
      <c r="H133" s="231">
        <v>302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141</v>
      </c>
      <c r="AU133" s="237" t="s">
        <v>139</v>
      </c>
      <c r="AV133" s="13" t="s">
        <v>139</v>
      </c>
      <c r="AW133" s="13" t="s">
        <v>37</v>
      </c>
      <c r="AX133" s="13" t="s">
        <v>73</v>
      </c>
      <c r="AY133" s="237" t="s">
        <v>129</v>
      </c>
    </row>
    <row r="134" spans="2:65" s="11" customFormat="1" ht="13.5" x14ac:dyDescent="0.3">
      <c r="B134" s="196"/>
      <c r="C134" s="197"/>
      <c r="D134" s="198" t="s">
        <v>141</v>
      </c>
      <c r="E134" s="199" t="s">
        <v>20</v>
      </c>
      <c r="F134" s="200" t="s">
        <v>277</v>
      </c>
      <c r="G134" s="197"/>
      <c r="H134" s="201" t="s">
        <v>20</v>
      </c>
      <c r="I134" s="202"/>
      <c r="J134" s="197"/>
      <c r="K134" s="197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141</v>
      </c>
      <c r="AU134" s="207" t="s">
        <v>139</v>
      </c>
      <c r="AV134" s="11" t="s">
        <v>22</v>
      </c>
      <c r="AW134" s="11" t="s">
        <v>37</v>
      </c>
      <c r="AX134" s="11" t="s">
        <v>73</v>
      </c>
      <c r="AY134" s="207" t="s">
        <v>129</v>
      </c>
    </row>
    <row r="135" spans="2:65" s="11" customFormat="1" ht="13.5" x14ac:dyDescent="0.3">
      <c r="B135" s="196"/>
      <c r="C135" s="197"/>
      <c r="D135" s="198" t="s">
        <v>141</v>
      </c>
      <c r="E135" s="199" t="s">
        <v>20</v>
      </c>
      <c r="F135" s="200" t="s">
        <v>245</v>
      </c>
      <c r="G135" s="197"/>
      <c r="H135" s="201" t="s">
        <v>20</v>
      </c>
      <c r="I135" s="202"/>
      <c r="J135" s="197"/>
      <c r="K135" s="197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141</v>
      </c>
      <c r="AU135" s="207" t="s">
        <v>139</v>
      </c>
      <c r="AV135" s="11" t="s">
        <v>22</v>
      </c>
      <c r="AW135" s="11" t="s">
        <v>37</v>
      </c>
      <c r="AX135" s="11" t="s">
        <v>73</v>
      </c>
      <c r="AY135" s="207" t="s">
        <v>129</v>
      </c>
    </row>
    <row r="136" spans="2:65" s="11" customFormat="1" ht="13.5" x14ac:dyDescent="0.3">
      <c r="B136" s="196"/>
      <c r="C136" s="197"/>
      <c r="D136" s="198" t="s">
        <v>141</v>
      </c>
      <c r="E136" s="199" t="s">
        <v>20</v>
      </c>
      <c r="F136" s="200" t="s">
        <v>278</v>
      </c>
      <c r="G136" s="197"/>
      <c r="H136" s="201" t="s">
        <v>20</v>
      </c>
      <c r="I136" s="202"/>
      <c r="J136" s="197"/>
      <c r="K136" s="197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141</v>
      </c>
      <c r="AU136" s="207" t="s">
        <v>139</v>
      </c>
      <c r="AV136" s="11" t="s">
        <v>22</v>
      </c>
      <c r="AW136" s="11" t="s">
        <v>37</v>
      </c>
      <c r="AX136" s="11" t="s">
        <v>73</v>
      </c>
      <c r="AY136" s="207" t="s">
        <v>129</v>
      </c>
    </row>
    <row r="137" spans="2:65" s="11" customFormat="1" ht="13.5" x14ac:dyDescent="0.3">
      <c r="B137" s="196"/>
      <c r="C137" s="197"/>
      <c r="D137" s="198" t="s">
        <v>141</v>
      </c>
      <c r="E137" s="199" t="s">
        <v>20</v>
      </c>
      <c r="F137" s="200" t="s">
        <v>279</v>
      </c>
      <c r="G137" s="197"/>
      <c r="H137" s="201" t="s">
        <v>20</v>
      </c>
      <c r="I137" s="202"/>
      <c r="J137" s="197"/>
      <c r="K137" s="197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141</v>
      </c>
      <c r="AU137" s="207" t="s">
        <v>139</v>
      </c>
      <c r="AV137" s="11" t="s">
        <v>22</v>
      </c>
      <c r="AW137" s="11" t="s">
        <v>37</v>
      </c>
      <c r="AX137" s="11" t="s">
        <v>73</v>
      </c>
      <c r="AY137" s="207" t="s">
        <v>129</v>
      </c>
    </row>
    <row r="138" spans="2:65" s="11" customFormat="1" ht="13.5" x14ac:dyDescent="0.3">
      <c r="B138" s="196"/>
      <c r="C138" s="197"/>
      <c r="D138" s="198" t="s">
        <v>141</v>
      </c>
      <c r="E138" s="199" t="s">
        <v>20</v>
      </c>
      <c r="F138" s="200" t="s">
        <v>264</v>
      </c>
      <c r="G138" s="197"/>
      <c r="H138" s="201" t="s">
        <v>20</v>
      </c>
      <c r="I138" s="202"/>
      <c r="J138" s="197"/>
      <c r="K138" s="197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141</v>
      </c>
      <c r="AU138" s="207" t="s">
        <v>139</v>
      </c>
      <c r="AV138" s="11" t="s">
        <v>22</v>
      </c>
      <c r="AW138" s="11" t="s">
        <v>37</v>
      </c>
      <c r="AX138" s="11" t="s">
        <v>73</v>
      </c>
      <c r="AY138" s="207" t="s">
        <v>129</v>
      </c>
    </row>
    <row r="139" spans="2:65" s="12" customFormat="1" ht="13.5" x14ac:dyDescent="0.3">
      <c r="B139" s="208"/>
      <c r="C139" s="209"/>
      <c r="D139" s="198" t="s">
        <v>141</v>
      </c>
      <c r="E139" s="220" t="s">
        <v>20</v>
      </c>
      <c r="F139" s="221" t="s">
        <v>280</v>
      </c>
      <c r="G139" s="209"/>
      <c r="H139" s="222">
        <v>-172</v>
      </c>
      <c r="I139" s="214"/>
      <c r="J139" s="209"/>
      <c r="K139" s="209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141</v>
      </c>
      <c r="AU139" s="219" t="s">
        <v>139</v>
      </c>
      <c r="AV139" s="12" t="s">
        <v>81</v>
      </c>
      <c r="AW139" s="12" t="s">
        <v>37</v>
      </c>
      <c r="AX139" s="12" t="s">
        <v>73</v>
      </c>
      <c r="AY139" s="219" t="s">
        <v>129</v>
      </c>
    </row>
    <row r="140" spans="2:65" s="14" customFormat="1" ht="13.5" x14ac:dyDescent="0.3">
      <c r="B140" s="238"/>
      <c r="C140" s="239"/>
      <c r="D140" s="210" t="s">
        <v>141</v>
      </c>
      <c r="E140" s="240" t="s">
        <v>20</v>
      </c>
      <c r="F140" s="241" t="s">
        <v>249</v>
      </c>
      <c r="G140" s="239"/>
      <c r="H140" s="242">
        <v>130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141</v>
      </c>
      <c r="AU140" s="248" t="s">
        <v>139</v>
      </c>
      <c r="AV140" s="14" t="s">
        <v>138</v>
      </c>
      <c r="AW140" s="14" t="s">
        <v>37</v>
      </c>
      <c r="AX140" s="14" t="s">
        <v>22</v>
      </c>
      <c r="AY140" s="248" t="s">
        <v>129</v>
      </c>
    </row>
    <row r="141" spans="2:65" s="1" customFormat="1" ht="31.5" customHeight="1" x14ac:dyDescent="0.3">
      <c r="B141" s="35"/>
      <c r="C141" s="184" t="s">
        <v>178</v>
      </c>
      <c r="D141" s="184" t="s">
        <v>134</v>
      </c>
      <c r="E141" s="185" t="s">
        <v>281</v>
      </c>
      <c r="F141" s="186" t="s">
        <v>282</v>
      </c>
      <c r="G141" s="187" t="s">
        <v>137</v>
      </c>
      <c r="H141" s="188">
        <v>176</v>
      </c>
      <c r="I141" s="189"/>
      <c r="J141" s="190">
        <f>ROUND(I141*H141,2)</f>
        <v>0</v>
      </c>
      <c r="K141" s="186" t="s">
        <v>147</v>
      </c>
      <c r="L141" s="55"/>
      <c r="M141" s="191" t="s">
        <v>20</v>
      </c>
      <c r="N141" s="192" t="s">
        <v>44</v>
      </c>
      <c r="O141" s="36"/>
      <c r="P141" s="193">
        <f>O141*H141</f>
        <v>0</v>
      </c>
      <c r="Q141" s="193">
        <v>1.7330000000000002E-2</v>
      </c>
      <c r="R141" s="193">
        <f>Q141*H141</f>
        <v>3.0500800000000003</v>
      </c>
      <c r="S141" s="193">
        <v>0</v>
      </c>
      <c r="T141" s="194">
        <f>S141*H141</f>
        <v>0</v>
      </c>
      <c r="AR141" s="18" t="s">
        <v>138</v>
      </c>
      <c r="AT141" s="18" t="s">
        <v>134</v>
      </c>
      <c r="AU141" s="18" t="s">
        <v>139</v>
      </c>
      <c r="AY141" s="18" t="s">
        <v>129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8" t="s">
        <v>22</v>
      </c>
      <c r="BK141" s="195">
        <f>ROUND(I141*H141,2)</f>
        <v>0</v>
      </c>
      <c r="BL141" s="18" t="s">
        <v>138</v>
      </c>
      <c r="BM141" s="18" t="s">
        <v>283</v>
      </c>
    </row>
    <row r="142" spans="2:65" s="11" customFormat="1" ht="13.5" x14ac:dyDescent="0.3">
      <c r="B142" s="196"/>
      <c r="C142" s="197"/>
      <c r="D142" s="198" t="s">
        <v>141</v>
      </c>
      <c r="E142" s="199" t="s">
        <v>20</v>
      </c>
      <c r="F142" s="200" t="s">
        <v>253</v>
      </c>
      <c r="G142" s="197"/>
      <c r="H142" s="201" t="s">
        <v>20</v>
      </c>
      <c r="I142" s="202"/>
      <c r="J142" s="197"/>
      <c r="K142" s="197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141</v>
      </c>
      <c r="AU142" s="207" t="s">
        <v>139</v>
      </c>
      <c r="AV142" s="11" t="s">
        <v>22</v>
      </c>
      <c r="AW142" s="11" t="s">
        <v>37</v>
      </c>
      <c r="AX142" s="11" t="s">
        <v>73</v>
      </c>
      <c r="AY142" s="207" t="s">
        <v>129</v>
      </c>
    </row>
    <row r="143" spans="2:65" s="11" customFormat="1" ht="13.5" x14ac:dyDescent="0.3">
      <c r="B143" s="196"/>
      <c r="C143" s="197"/>
      <c r="D143" s="198" t="s">
        <v>141</v>
      </c>
      <c r="E143" s="199" t="s">
        <v>20</v>
      </c>
      <c r="F143" s="200" t="s">
        <v>264</v>
      </c>
      <c r="G143" s="197"/>
      <c r="H143" s="201" t="s">
        <v>20</v>
      </c>
      <c r="I143" s="202"/>
      <c r="J143" s="197"/>
      <c r="K143" s="197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141</v>
      </c>
      <c r="AU143" s="207" t="s">
        <v>139</v>
      </c>
      <c r="AV143" s="11" t="s">
        <v>22</v>
      </c>
      <c r="AW143" s="11" t="s">
        <v>37</v>
      </c>
      <c r="AX143" s="11" t="s">
        <v>73</v>
      </c>
      <c r="AY143" s="207" t="s">
        <v>129</v>
      </c>
    </row>
    <row r="144" spans="2:65" s="12" customFormat="1" ht="13.5" x14ac:dyDescent="0.3">
      <c r="B144" s="208"/>
      <c r="C144" s="209"/>
      <c r="D144" s="210" t="s">
        <v>141</v>
      </c>
      <c r="E144" s="211" t="s">
        <v>20</v>
      </c>
      <c r="F144" s="212" t="s">
        <v>265</v>
      </c>
      <c r="G144" s="209"/>
      <c r="H144" s="213">
        <v>176</v>
      </c>
      <c r="I144" s="214"/>
      <c r="J144" s="209"/>
      <c r="K144" s="209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141</v>
      </c>
      <c r="AU144" s="219" t="s">
        <v>139</v>
      </c>
      <c r="AV144" s="12" t="s">
        <v>81</v>
      </c>
      <c r="AW144" s="12" t="s">
        <v>37</v>
      </c>
      <c r="AX144" s="12" t="s">
        <v>22</v>
      </c>
      <c r="AY144" s="219" t="s">
        <v>129</v>
      </c>
    </row>
    <row r="145" spans="2:65" s="1" customFormat="1" ht="31.5" customHeight="1" x14ac:dyDescent="0.3">
      <c r="B145" s="35"/>
      <c r="C145" s="184" t="s">
        <v>185</v>
      </c>
      <c r="D145" s="184" t="s">
        <v>134</v>
      </c>
      <c r="E145" s="185" t="s">
        <v>284</v>
      </c>
      <c r="F145" s="186" t="s">
        <v>285</v>
      </c>
      <c r="G145" s="187" t="s">
        <v>137</v>
      </c>
      <c r="H145" s="188">
        <v>1056</v>
      </c>
      <c r="I145" s="189"/>
      <c r="J145" s="190">
        <f>ROUND(I145*H145,2)</f>
        <v>0</v>
      </c>
      <c r="K145" s="186" t="s">
        <v>147</v>
      </c>
      <c r="L145" s="55"/>
      <c r="M145" s="191" t="s">
        <v>20</v>
      </c>
      <c r="N145" s="192" t="s">
        <v>44</v>
      </c>
      <c r="O145" s="36"/>
      <c r="P145" s="193">
        <f>O145*H145</f>
        <v>0</v>
      </c>
      <c r="Q145" s="193">
        <v>7.3499999999999998E-3</v>
      </c>
      <c r="R145" s="193">
        <f>Q145*H145</f>
        <v>7.7615999999999996</v>
      </c>
      <c r="S145" s="193">
        <v>0</v>
      </c>
      <c r="T145" s="194">
        <f>S145*H145</f>
        <v>0</v>
      </c>
      <c r="AR145" s="18" t="s">
        <v>138</v>
      </c>
      <c r="AT145" s="18" t="s">
        <v>134</v>
      </c>
      <c r="AU145" s="18" t="s">
        <v>139</v>
      </c>
      <c r="AY145" s="18" t="s">
        <v>129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8" t="s">
        <v>22</v>
      </c>
      <c r="BK145" s="195">
        <f>ROUND(I145*H145,2)</f>
        <v>0</v>
      </c>
      <c r="BL145" s="18" t="s">
        <v>138</v>
      </c>
      <c r="BM145" s="18" t="s">
        <v>286</v>
      </c>
    </row>
    <row r="146" spans="2:65" s="11" customFormat="1" ht="13.5" x14ac:dyDescent="0.3">
      <c r="B146" s="196"/>
      <c r="C146" s="197"/>
      <c r="D146" s="198" t="s">
        <v>141</v>
      </c>
      <c r="E146" s="199" t="s">
        <v>20</v>
      </c>
      <c r="F146" s="200" t="s">
        <v>257</v>
      </c>
      <c r="G146" s="197"/>
      <c r="H146" s="201" t="s">
        <v>20</v>
      </c>
      <c r="I146" s="202"/>
      <c r="J146" s="197"/>
      <c r="K146" s="197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141</v>
      </c>
      <c r="AU146" s="207" t="s">
        <v>139</v>
      </c>
      <c r="AV146" s="11" t="s">
        <v>22</v>
      </c>
      <c r="AW146" s="11" t="s">
        <v>37</v>
      </c>
      <c r="AX146" s="11" t="s">
        <v>73</v>
      </c>
      <c r="AY146" s="207" t="s">
        <v>129</v>
      </c>
    </row>
    <row r="147" spans="2:65" s="12" customFormat="1" ht="13.5" x14ac:dyDescent="0.3">
      <c r="B147" s="208"/>
      <c r="C147" s="209"/>
      <c r="D147" s="198" t="s">
        <v>141</v>
      </c>
      <c r="E147" s="220" t="s">
        <v>20</v>
      </c>
      <c r="F147" s="221" t="s">
        <v>287</v>
      </c>
      <c r="G147" s="209"/>
      <c r="H147" s="222">
        <v>1056</v>
      </c>
      <c r="I147" s="214"/>
      <c r="J147" s="209"/>
      <c r="K147" s="209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141</v>
      </c>
      <c r="AU147" s="219" t="s">
        <v>139</v>
      </c>
      <c r="AV147" s="12" t="s">
        <v>81</v>
      </c>
      <c r="AW147" s="12" t="s">
        <v>37</v>
      </c>
      <c r="AX147" s="12" t="s">
        <v>22</v>
      </c>
      <c r="AY147" s="219" t="s">
        <v>129</v>
      </c>
    </row>
    <row r="148" spans="2:65" s="10" customFormat="1" ht="22.35" customHeight="1" x14ac:dyDescent="0.3">
      <c r="B148" s="165"/>
      <c r="C148" s="166"/>
      <c r="D148" s="181" t="s">
        <v>72</v>
      </c>
      <c r="E148" s="182" t="s">
        <v>288</v>
      </c>
      <c r="F148" s="182" t="s">
        <v>289</v>
      </c>
      <c r="G148" s="166"/>
      <c r="H148" s="166"/>
      <c r="I148" s="169"/>
      <c r="J148" s="183">
        <f>BK148</f>
        <v>0</v>
      </c>
      <c r="K148" s="166"/>
      <c r="L148" s="171"/>
      <c r="M148" s="172"/>
      <c r="N148" s="173"/>
      <c r="O148" s="173"/>
      <c r="P148" s="174">
        <f>SUM(P149:P166)</f>
        <v>0</v>
      </c>
      <c r="Q148" s="173"/>
      <c r="R148" s="174">
        <f>SUM(R149:R166)</f>
        <v>1.8460000000000001E-2</v>
      </c>
      <c r="S148" s="173"/>
      <c r="T148" s="175">
        <f>SUM(T149:T166)</f>
        <v>0</v>
      </c>
      <c r="AR148" s="176" t="s">
        <v>22</v>
      </c>
      <c r="AT148" s="177" t="s">
        <v>72</v>
      </c>
      <c r="AU148" s="177" t="s">
        <v>81</v>
      </c>
      <c r="AY148" s="176" t="s">
        <v>129</v>
      </c>
      <c r="BK148" s="178">
        <f>SUM(BK149:BK166)</f>
        <v>0</v>
      </c>
    </row>
    <row r="149" spans="2:65" s="1" customFormat="1" ht="31.5" customHeight="1" x14ac:dyDescent="0.3">
      <c r="B149" s="35"/>
      <c r="C149" s="184" t="s">
        <v>27</v>
      </c>
      <c r="D149" s="184" t="s">
        <v>134</v>
      </c>
      <c r="E149" s="185" t="s">
        <v>290</v>
      </c>
      <c r="F149" s="186" t="s">
        <v>291</v>
      </c>
      <c r="G149" s="187" t="s">
        <v>137</v>
      </c>
      <c r="H149" s="188">
        <v>37</v>
      </c>
      <c r="I149" s="189"/>
      <c r="J149" s="190">
        <f>ROUND(I149*H149,2)</f>
        <v>0</v>
      </c>
      <c r="K149" s="186" t="s">
        <v>147</v>
      </c>
      <c r="L149" s="55"/>
      <c r="M149" s="191" t="s">
        <v>20</v>
      </c>
      <c r="N149" s="192" t="s">
        <v>44</v>
      </c>
      <c r="O149" s="36"/>
      <c r="P149" s="193">
        <f>O149*H149</f>
        <v>0</v>
      </c>
      <c r="Q149" s="193">
        <v>1.2999999999999999E-4</v>
      </c>
      <c r="R149" s="193">
        <f>Q149*H149</f>
        <v>4.8099999999999992E-3</v>
      </c>
      <c r="S149" s="193">
        <v>0</v>
      </c>
      <c r="T149" s="194">
        <f>S149*H149</f>
        <v>0</v>
      </c>
      <c r="AR149" s="18" t="s">
        <v>138</v>
      </c>
      <c r="AT149" s="18" t="s">
        <v>134</v>
      </c>
      <c r="AU149" s="18" t="s">
        <v>139</v>
      </c>
      <c r="AY149" s="18" t="s">
        <v>129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8" t="s">
        <v>22</v>
      </c>
      <c r="BK149" s="195">
        <f>ROUND(I149*H149,2)</f>
        <v>0</v>
      </c>
      <c r="BL149" s="18" t="s">
        <v>138</v>
      </c>
      <c r="BM149" s="18" t="s">
        <v>292</v>
      </c>
    </row>
    <row r="150" spans="2:65" s="11" customFormat="1" ht="13.5" x14ac:dyDescent="0.3">
      <c r="B150" s="196"/>
      <c r="C150" s="197"/>
      <c r="D150" s="198" t="s">
        <v>141</v>
      </c>
      <c r="E150" s="199" t="s">
        <v>20</v>
      </c>
      <c r="F150" s="200" t="s">
        <v>293</v>
      </c>
      <c r="G150" s="197"/>
      <c r="H150" s="201" t="s">
        <v>20</v>
      </c>
      <c r="I150" s="202"/>
      <c r="J150" s="197"/>
      <c r="K150" s="197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141</v>
      </c>
      <c r="AU150" s="207" t="s">
        <v>139</v>
      </c>
      <c r="AV150" s="11" t="s">
        <v>22</v>
      </c>
      <c r="AW150" s="11" t="s">
        <v>37</v>
      </c>
      <c r="AX150" s="11" t="s">
        <v>73</v>
      </c>
      <c r="AY150" s="207" t="s">
        <v>129</v>
      </c>
    </row>
    <row r="151" spans="2:65" s="11" customFormat="1" ht="13.5" x14ac:dyDescent="0.3">
      <c r="B151" s="196"/>
      <c r="C151" s="197"/>
      <c r="D151" s="198" t="s">
        <v>141</v>
      </c>
      <c r="E151" s="199" t="s">
        <v>20</v>
      </c>
      <c r="F151" s="200" t="s">
        <v>294</v>
      </c>
      <c r="G151" s="197"/>
      <c r="H151" s="201" t="s">
        <v>20</v>
      </c>
      <c r="I151" s="202"/>
      <c r="J151" s="197"/>
      <c r="K151" s="197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141</v>
      </c>
      <c r="AU151" s="207" t="s">
        <v>139</v>
      </c>
      <c r="AV151" s="11" t="s">
        <v>22</v>
      </c>
      <c r="AW151" s="11" t="s">
        <v>37</v>
      </c>
      <c r="AX151" s="11" t="s">
        <v>73</v>
      </c>
      <c r="AY151" s="207" t="s">
        <v>129</v>
      </c>
    </row>
    <row r="152" spans="2:65" s="11" customFormat="1" ht="13.5" x14ac:dyDescent="0.3">
      <c r="B152" s="196"/>
      <c r="C152" s="197"/>
      <c r="D152" s="198" t="s">
        <v>141</v>
      </c>
      <c r="E152" s="199" t="s">
        <v>20</v>
      </c>
      <c r="F152" s="200" t="s">
        <v>295</v>
      </c>
      <c r="G152" s="197"/>
      <c r="H152" s="201" t="s">
        <v>20</v>
      </c>
      <c r="I152" s="202"/>
      <c r="J152" s="197"/>
      <c r="K152" s="197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141</v>
      </c>
      <c r="AU152" s="207" t="s">
        <v>139</v>
      </c>
      <c r="AV152" s="11" t="s">
        <v>22</v>
      </c>
      <c r="AW152" s="11" t="s">
        <v>37</v>
      </c>
      <c r="AX152" s="11" t="s">
        <v>73</v>
      </c>
      <c r="AY152" s="207" t="s">
        <v>129</v>
      </c>
    </row>
    <row r="153" spans="2:65" s="12" customFormat="1" ht="13.5" x14ac:dyDescent="0.3">
      <c r="B153" s="208"/>
      <c r="C153" s="209"/>
      <c r="D153" s="210" t="s">
        <v>141</v>
      </c>
      <c r="E153" s="211" t="s">
        <v>20</v>
      </c>
      <c r="F153" s="212" t="s">
        <v>296</v>
      </c>
      <c r="G153" s="209"/>
      <c r="H153" s="213">
        <v>37</v>
      </c>
      <c r="I153" s="214"/>
      <c r="J153" s="209"/>
      <c r="K153" s="209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141</v>
      </c>
      <c r="AU153" s="219" t="s">
        <v>139</v>
      </c>
      <c r="AV153" s="12" t="s">
        <v>81</v>
      </c>
      <c r="AW153" s="12" t="s">
        <v>37</v>
      </c>
      <c r="AX153" s="12" t="s">
        <v>22</v>
      </c>
      <c r="AY153" s="219" t="s">
        <v>129</v>
      </c>
    </row>
    <row r="154" spans="2:65" s="1" customFormat="1" ht="31.5" customHeight="1" x14ac:dyDescent="0.3">
      <c r="B154" s="35"/>
      <c r="C154" s="184" t="s">
        <v>195</v>
      </c>
      <c r="D154" s="184" t="s">
        <v>134</v>
      </c>
      <c r="E154" s="185" t="s">
        <v>297</v>
      </c>
      <c r="F154" s="186" t="s">
        <v>298</v>
      </c>
      <c r="G154" s="187" t="s">
        <v>137</v>
      </c>
      <c r="H154" s="188">
        <v>65</v>
      </c>
      <c r="I154" s="189"/>
      <c r="J154" s="190">
        <f>ROUND(I154*H154,2)</f>
        <v>0</v>
      </c>
      <c r="K154" s="186" t="s">
        <v>147</v>
      </c>
      <c r="L154" s="55"/>
      <c r="M154" s="191" t="s">
        <v>20</v>
      </c>
      <c r="N154" s="192" t="s">
        <v>44</v>
      </c>
      <c r="O154" s="36"/>
      <c r="P154" s="193">
        <f>O154*H154</f>
        <v>0</v>
      </c>
      <c r="Q154" s="193">
        <v>2.1000000000000001E-4</v>
      </c>
      <c r="R154" s="193">
        <f>Q154*H154</f>
        <v>1.3650000000000001E-2</v>
      </c>
      <c r="S154" s="193">
        <v>0</v>
      </c>
      <c r="T154" s="194">
        <f>S154*H154</f>
        <v>0</v>
      </c>
      <c r="AR154" s="18" t="s">
        <v>138</v>
      </c>
      <c r="AT154" s="18" t="s">
        <v>134</v>
      </c>
      <c r="AU154" s="18" t="s">
        <v>139</v>
      </c>
      <c r="AY154" s="18" t="s">
        <v>129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8" t="s">
        <v>22</v>
      </c>
      <c r="BK154" s="195">
        <f>ROUND(I154*H154,2)</f>
        <v>0</v>
      </c>
      <c r="BL154" s="18" t="s">
        <v>138</v>
      </c>
      <c r="BM154" s="18" t="s">
        <v>299</v>
      </c>
    </row>
    <row r="155" spans="2:65" s="11" customFormat="1" ht="13.5" x14ac:dyDescent="0.3">
      <c r="B155" s="196"/>
      <c r="C155" s="197"/>
      <c r="D155" s="198" t="s">
        <v>141</v>
      </c>
      <c r="E155" s="199" t="s">
        <v>20</v>
      </c>
      <c r="F155" s="200" t="s">
        <v>300</v>
      </c>
      <c r="G155" s="197"/>
      <c r="H155" s="201" t="s">
        <v>20</v>
      </c>
      <c r="I155" s="202"/>
      <c r="J155" s="197"/>
      <c r="K155" s="197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141</v>
      </c>
      <c r="AU155" s="207" t="s">
        <v>139</v>
      </c>
      <c r="AV155" s="11" t="s">
        <v>22</v>
      </c>
      <c r="AW155" s="11" t="s">
        <v>37</v>
      </c>
      <c r="AX155" s="11" t="s">
        <v>73</v>
      </c>
      <c r="AY155" s="207" t="s">
        <v>129</v>
      </c>
    </row>
    <row r="156" spans="2:65" s="11" customFormat="1" ht="13.5" x14ac:dyDescent="0.3">
      <c r="B156" s="196"/>
      <c r="C156" s="197"/>
      <c r="D156" s="198" t="s">
        <v>141</v>
      </c>
      <c r="E156" s="199" t="s">
        <v>20</v>
      </c>
      <c r="F156" s="200" t="s">
        <v>301</v>
      </c>
      <c r="G156" s="197"/>
      <c r="H156" s="201" t="s">
        <v>20</v>
      </c>
      <c r="I156" s="202"/>
      <c r="J156" s="197"/>
      <c r="K156" s="197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141</v>
      </c>
      <c r="AU156" s="207" t="s">
        <v>139</v>
      </c>
      <c r="AV156" s="11" t="s">
        <v>22</v>
      </c>
      <c r="AW156" s="11" t="s">
        <v>37</v>
      </c>
      <c r="AX156" s="11" t="s">
        <v>73</v>
      </c>
      <c r="AY156" s="207" t="s">
        <v>129</v>
      </c>
    </row>
    <row r="157" spans="2:65" s="11" customFormat="1" ht="13.5" x14ac:dyDescent="0.3">
      <c r="B157" s="196"/>
      <c r="C157" s="197"/>
      <c r="D157" s="198" t="s">
        <v>141</v>
      </c>
      <c r="E157" s="199" t="s">
        <v>20</v>
      </c>
      <c r="F157" s="200" t="s">
        <v>295</v>
      </c>
      <c r="G157" s="197"/>
      <c r="H157" s="201" t="s">
        <v>20</v>
      </c>
      <c r="I157" s="202"/>
      <c r="J157" s="197"/>
      <c r="K157" s="197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141</v>
      </c>
      <c r="AU157" s="207" t="s">
        <v>139</v>
      </c>
      <c r="AV157" s="11" t="s">
        <v>22</v>
      </c>
      <c r="AW157" s="11" t="s">
        <v>37</v>
      </c>
      <c r="AX157" s="11" t="s">
        <v>73</v>
      </c>
      <c r="AY157" s="207" t="s">
        <v>129</v>
      </c>
    </row>
    <row r="158" spans="2:65" s="11" customFormat="1" ht="13.5" x14ac:dyDescent="0.3">
      <c r="B158" s="196"/>
      <c r="C158" s="197"/>
      <c r="D158" s="198" t="s">
        <v>141</v>
      </c>
      <c r="E158" s="199" t="s">
        <v>20</v>
      </c>
      <c r="F158" s="200" t="s">
        <v>270</v>
      </c>
      <c r="G158" s="197"/>
      <c r="H158" s="201" t="s">
        <v>20</v>
      </c>
      <c r="I158" s="202"/>
      <c r="J158" s="197"/>
      <c r="K158" s="197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141</v>
      </c>
      <c r="AU158" s="207" t="s">
        <v>139</v>
      </c>
      <c r="AV158" s="11" t="s">
        <v>22</v>
      </c>
      <c r="AW158" s="11" t="s">
        <v>37</v>
      </c>
      <c r="AX158" s="11" t="s">
        <v>73</v>
      </c>
      <c r="AY158" s="207" t="s">
        <v>129</v>
      </c>
    </row>
    <row r="159" spans="2:65" s="12" customFormat="1" ht="13.5" x14ac:dyDescent="0.3">
      <c r="B159" s="208"/>
      <c r="C159" s="209"/>
      <c r="D159" s="198" t="s">
        <v>141</v>
      </c>
      <c r="E159" s="220" t="s">
        <v>20</v>
      </c>
      <c r="F159" s="221" t="s">
        <v>235</v>
      </c>
      <c r="G159" s="209"/>
      <c r="H159" s="222">
        <v>12.8</v>
      </c>
      <c r="I159" s="214"/>
      <c r="J159" s="209"/>
      <c r="K159" s="209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141</v>
      </c>
      <c r="AU159" s="219" t="s">
        <v>139</v>
      </c>
      <c r="AV159" s="12" t="s">
        <v>81</v>
      </c>
      <c r="AW159" s="12" t="s">
        <v>37</v>
      </c>
      <c r="AX159" s="12" t="s">
        <v>73</v>
      </c>
      <c r="AY159" s="219" t="s">
        <v>129</v>
      </c>
    </row>
    <row r="160" spans="2:65" s="11" customFormat="1" ht="13.5" x14ac:dyDescent="0.3">
      <c r="B160" s="196"/>
      <c r="C160" s="197"/>
      <c r="D160" s="198" t="s">
        <v>141</v>
      </c>
      <c r="E160" s="199" t="s">
        <v>20</v>
      </c>
      <c r="F160" s="200" t="s">
        <v>272</v>
      </c>
      <c r="G160" s="197"/>
      <c r="H160" s="201" t="s">
        <v>20</v>
      </c>
      <c r="I160" s="202"/>
      <c r="J160" s="197"/>
      <c r="K160" s="197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141</v>
      </c>
      <c r="AU160" s="207" t="s">
        <v>139</v>
      </c>
      <c r="AV160" s="11" t="s">
        <v>22</v>
      </c>
      <c r="AW160" s="11" t="s">
        <v>37</v>
      </c>
      <c r="AX160" s="11" t="s">
        <v>73</v>
      </c>
      <c r="AY160" s="207" t="s">
        <v>129</v>
      </c>
    </row>
    <row r="161" spans="2:65" s="12" customFormat="1" ht="13.5" x14ac:dyDescent="0.3">
      <c r="B161" s="208"/>
      <c r="C161" s="209"/>
      <c r="D161" s="198" t="s">
        <v>141</v>
      </c>
      <c r="E161" s="220" t="s">
        <v>20</v>
      </c>
      <c r="F161" s="221" t="s">
        <v>302</v>
      </c>
      <c r="G161" s="209"/>
      <c r="H161" s="222">
        <v>45.12</v>
      </c>
      <c r="I161" s="214"/>
      <c r="J161" s="209"/>
      <c r="K161" s="209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141</v>
      </c>
      <c r="AU161" s="219" t="s">
        <v>139</v>
      </c>
      <c r="AV161" s="12" t="s">
        <v>81</v>
      </c>
      <c r="AW161" s="12" t="s">
        <v>37</v>
      </c>
      <c r="AX161" s="12" t="s">
        <v>73</v>
      </c>
      <c r="AY161" s="219" t="s">
        <v>129</v>
      </c>
    </row>
    <row r="162" spans="2:65" s="12" customFormat="1" ht="13.5" x14ac:dyDescent="0.3">
      <c r="B162" s="208"/>
      <c r="C162" s="209"/>
      <c r="D162" s="198" t="s">
        <v>141</v>
      </c>
      <c r="E162" s="220" t="s">
        <v>20</v>
      </c>
      <c r="F162" s="221" t="s">
        <v>239</v>
      </c>
      <c r="G162" s="209"/>
      <c r="H162" s="222">
        <v>5.508</v>
      </c>
      <c r="I162" s="214"/>
      <c r="J162" s="209"/>
      <c r="K162" s="209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141</v>
      </c>
      <c r="AU162" s="219" t="s">
        <v>139</v>
      </c>
      <c r="AV162" s="12" t="s">
        <v>81</v>
      </c>
      <c r="AW162" s="12" t="s">
        <v>37</v>
      </c>
      <c r="AX162" s="12" t="s">
        <v>73</v>
      </c>
      <c r="AY162" s="219" t="s">
        <v>129</v>
      </c>
    </row>
    <row r="163" spans="2:65" s="12" customFormat="1" ht="13.5" x14ac:dyDescent="0.3">
      <c r="B163" s="208"/>
      <c r="C163" s="209"/>
      <c r="D163" s="198" t="s">
        <v>141</v>
      </c>
      <c r="E163" s="220" t="s">
        <v>20</v>
      </c>
      <c r="F163" s="221" t="s">
        <v>303</v>
      </c>
      <c r="G163" s="209"/>
      <c r="H163" s="222">
        <v>1.2</v>
      </c>
      <c r="I163" s="214"/>
      <c r="J163" s="209"/>
      <c r="K163" s="209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141</v>
      </c>
      <c r="AU163" s="219" t="s">
        <v>139</v>
      </c>
      <c r="AV163" s="12" t="s">
        <v>81</v>
      </c>
      <c r="AW163" s="12" t="s">
        <v>37</v>
      </c>
      <c r="AX163" s="12" t="s">
        <v>73</v>
      </c>
      <c r="AY163" s="219" t="s">
        <v>129</v>
      </c>
    </row>
    <row r="164" spans="2:65" s="12" customFormat="1" ht="13.5" x14ac:dyDescent="0.3">
      <c r="B164" s="208"/>
      <c r="C164" s="209"/>
      <c r="D164" s="198" t="s">
        <v>141</v>
      </c>
      <c r="E164" s="220" t="s">
        <v>20</v>
      </c>
      <c r="F164" s="221" t="s">
        <v>304</v>
      </c>
      <c r="G164" s="209"/>
      <c r="H164" s="222">
        <v>0.372</v>
      </c>
      <c r="I164" s="214"/>
      <c r="J164" s="209"/>
      <c r="K164" s="209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141</v>
      </c>
      <c r="AU164" s="219" t="s">
        <v>139</v>
      </c>
      <c r="AV164" s="12" t="s">
        <v>81</v>
      </c>
      <c r="AW164" s="12" t="s">
        <v>37</v>
      </c>
      <c r="AX164" s="12" t="s">
        <v>73</v>
      </c>
      <c r="AY164" s="219" t="s">
        <v>129</v>
      </c>
    </row>
    <row r="165" spans="2:65" s="14" customFormat="1" ht="13.5" x14ac:dyDescent="0.3">
      <c r="B165" s="238"/>
      <c r="C165" s="239"/>
      <c r="D165" s="210" t="s">
        <v>141</v>
      </c>
      <c r="E165" s="240" t="s">
        <v>20</v>
      </c>
      <c r="F165" s="241" t="s">
        <v>249</v>
      </c>
      <c r="G165" s="239"/>
      <c r="H165" s="242">
        <v>65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141</v>
      </c>
      <c r="AU165" s="248" t="s">
        <v>139</v>
      </c>
      <c r="AV165" s="14" t="s">
        <v>138</v>
      </c>
      <c r="AW165" s="14" t="s">
        <v>37</v>
      </c>
      <c r="AX165" s="14" t="s">
        <v>22</v>
      </c>
      <c r="AY165" s="248" t="s">
        <v>129</v>
      </c>
    </row>
    <row r="166" spans="2:65" s="1" customFormat="1" ht="22.5" customHeight="1" x14ac:dyDescent="0.3">
      <c r="B166" s="35"/>
      <c r="C166" s="184" t="s">
        <v>201</v>
      </c>
      <c r="D166" s="184" t="s">
        <v>134</v>
      </c>
      <c r="E166" s="185" t="s">
        <v>305</v>
      </c>
      <c r="F166" s="186" t="s">
        <v>306</v>
      </c>
      <c r="G166" s="187" t="s">
        <v>307</v>
      </c>
      <c r="H166" s="188">
        <v>1</v>
      </c>
      <c r="I166" s="189"/>
      <c r="J166" s="190">
        <f>ROUND(I166*H166,2)</f>
        <v>0</v>
      </c>
      <c r="K166" s="186" t="s">
        <v>20</v>
      </c>
      <c r="L166" s="55"/>
      <c r="M166" s="191" t="s">
        <v>20</v>
      </c>
      <c r="N166" s="192" t="s">
        <v>44</v>
      </c>
      <c r="O166" s="36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AR166" s="18" t="s">
        <v>138</v>
      </c>
      <c r="AT166" s="18" t="s">
        <v>134</v>
      </c>
      <c r="AU166" s="18" t="s">
        <v>139</v>
      </c>
      <c r="AY166" s="18" t="s">
        <v>129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18" t="s">
        <v>22</v>
      </c>
      <c r="BK166" s="195">
        <f>ROUND(I166*H166,2)</f>
        <v>0</v>
      </c>
      <c r="BL166" s="18" t="s">
        <v>138</v>
      </c>
      <c r="BM166" s="18" t="s">
        <v>308</v>
      </c>
    </row>
    <row r="167" spans="2:65" s="10" customFormat="1" ht="22.35" customHeight="1" x14ac:dyDescent="0.3">
      <c r="B167" s="165"/>
      <c r="C167" s="166"/>
      <c r="D167" s="181" t="s">
        <v>72</v>
      </c>
      <c r="E167" s="182" t="s">
        <v>152</v>
      </c>
      <c r="F167" s="182" t="s">
        <v>153</v>
      </c>
      <c r="G167" s="166"/>
      <c r="H167" s="166"/>
      <c r="I167" s="169"/>
      <c r="J167" s="183">
        <f>BK167</f>
        <v>0</v>
      </c>
      <c r="K167" s="166"/>
      <c r="L167" s="171"/>
      <c r="M167" s="172"/>
      <c r="N167" s="173"/>
      <c r="O167" s="173"/>
      <c r="P167" s="174">
        <f>SUM(P168:P179)</f>
        <v>0</v>
      </c>
      <c r="Q167" s="173"/>
      <c r="R167" s="174">
        <f>SUM(R168:R179)</f>
        <v>1.065E-3</v>
      </c>
      <c r="S167" s="173"/>
      <c r="T167" s="175">
        <f>SUM(T168:T179)</f>
        <v>0</v>
      </c>
      <c r="AR167" s="176" t="s">
        <v>22</v>
      </c>
      <c r="AT167" s="177" t="s">
        <v>72</v>
      </c>
      <c r="AU167" s="177" t="s">
        <v>81</v>
      </c>
      <c r="AY167" s="176" t="s">
        <v>129</v>
      </c>
      <c r="BK167" s="178">
        <f>SUM(BK168:BK179)</f>
        <v>0</v>
      </c>
    </row>
    <row r="168" spans="2:65" s="1" customFormat="1" ht="22.5" customHeight="1" x14ac:dyDescent="0.3">
      <c r="B168" s="35"/>
      <c r="C168" s="184" t="s">
        <v>207</v>
      </c>
      <c r="D168" s="184" t="s">
        <v>134</v>
      </c>
      <c r="E168" s="185" t="s">
        <v>309</v>
      </c>
      <c r="F168" s="186" t="s">
        <v>310</v>
      </c>
      <c r="G168" s="187" t="s">
        <v>137</v>
      </c>
      <c r="H168" s="188">
        <v>102</v>
      </c>
      <c r="I168" s="189"/>
      <c r="J168" s="190">
        <f>ROUND(I168*H168,2)</f>
        <v>0</v>
      </c>
      <c r="K168" s="186" t="s">
        <v>147</v>
      </c>
      <c r="L168" s="55"/>
      <c r="M168" s="191" t="s">
        <v>20</v>
      </c>
      <c r="N168" s="192" t="s">
        <v>44</v>
      </c>
      <c r="O168" s="36"/>
      <c r="P168" s="193">
        <f>O168*H168</f>
        <v>0</v>
      </c>
      <c r="Q168" s="193">
        <v>1.0000000000000001E-5</v>
      </c>
      <c r="R168" s="193">
        <f>Q168*H168</f>
        <v>1.0200000000000001E-3</v>
      </c>
      <c r="S168" s="193">
        <v>0</v>
      </c>
      <c r="T168" s="194">
        <f>S168*H168</f>
        <v>0</v>
      </c>
      <c r="AR168" s="18" t="s">
        <v>138</v>
      </c>
      <c r="AT168" s="18" t="s">
        <v>134</v>
      </c>
      <c r="AU168" s="18" t="s">
        <v>139</v>
      </c>
      <c r="AY168" s="18" t="s">
        <v>129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18" t="s">
        <v>22</v>
      </c>
      <c r="BK168" s="195">
        <f>ROUND(I168*H168,2)</f>
        <v>0</v>
      </c>
      <c r="BL168" s="18" t="s">
        <v>138</v>
      </c>
      <c r="BM168" s="18" t="s">
        <v>311</v>
      </c>
    </row>
    <row r="169" spans="2:65" s="11" customFormat="1" ht="13.5" x14ac:dyDescent="0.3">
      <c r="B169" s="196"/>
      <c r="C169" s="197"/>
      <c r="D169" s="198" t="s">
        <v>141</v>
      </c>
      <c r="E169" s="199" t="s">
        <v>20</v>
      </c>
      <c r="F169" s="200" t="s">
        <v>270</v>
      </c>
      <c r="G169" s="197"/>
      <c r="H169" s="201" t="s">
        <v>20</v>
      </c>
      <c r="I169" s="202"/>
      <c r="J169" s="197"/>
      <c r="K169" s="197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141</v>
      </c>
      <c r="AU169" s="207" t="s">
        <v>139</v>
      </c>
      <c r="AV169" s="11" t="s">
        <v>22</v>
      </c>
      <c r="AW169" s="11" t="s">
        <v>37</v>
      </c>
      <c r="AX169" s="11" t="s">
        <v>73</v>
      </c>
      <c r="AY169" s="207" t="s">
        <v>129</v>
      </c>
    </row>
    <row r="170" spans="2:65" s="12" customFormat="1" ht="13.5" x14ac:dyDescent="0.3">
      <c r="B170" s="208"/>
      <c r="C170" s="209"/>
      <c r="D170" s="198" t="s">
        <v>141</v>
      </c>
      <c r="E170" s="220" t="s">
        <v>20</v>
      </c>
      <c r="F170" s="221" t="s">
        <v>235</v>
      </c>
      <c r="G170" s="209"/>
      <c r="H170" s="222">
        <v>12.8</v>
      </c>
      <c r="I170" s="214"/>
      <c r="J170" s="209"/>
      <c r="K170" s="209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141</v>
      </c>
      <c r="AU170" s="219" t="s">
        <v>139</v>
      </c>
      <c r="AV170" s="12" t="s">
        <v>81</v>
      </c>
      <c r="AW170" s="12" t="s">
        <v>37</v>
      </c>
      <c r="AX170" s="12" t="s">
        <v>73</v>
      </c>
      <c r="AY170" s="219" t="s">
        <v>129</v>
      </c>
    </row>
    <row r="171" spans="2:65" s="12" customFormat="1" ht="13.5" x14ac:dyDescent="0.3">
      <c r="B171" s="208"/>
      <c r="C171" s="209"/>
      <c r="D171" s="198" t="s">
        <v>141</v>
      </c>
      <c r="E171" s="220" t="s">
        <v>20</v>
      </c>
      <c r="F171" s="221" t="s">
        <v>312</v>
      </c>
      <c r="G171" s="209"/>
      <c r="H171" s="222">
        <v>1.6</v>
      </c>
      <c r="I171" s="214"/>
      <c r="J171" s="209"/>
      <c r="K171" s="209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141</v>
      </c>
      <c r="AU171" s="219" t="s">
        <v>139</v>
      </c>
      <c r="AV171" s="12" t="s">
        <v>81</v>
      </c>
      <c r="AW171" s="12" t="s">
        <v>37</v>
      </c>
      <c r="AX171" s="12" t="s">
        <v>73</v>
      </c>
      <c r="AY171" s="219" t="s">
        <v>129</v>
      </c>
    </row>
    <row r="172" spans="2:65" s="11" customFormat="1" ht="13.5" x14ac:dyDescent="0.3">
      <c r="B172" s="196"/>
      <c r="C172" s="197"/>
      <c r="D172" s="198" t="s">
        <v>141</v>
      </c>
      <c r="E172" s="199" t="s">
        <v>20</v>
      </c>
      <c r="F172" s="200" t="s">
        <v>272</v>
      </c>
      <c r="G172" s="197"/>
      <c r="H172" s="201" t="s">
        <v>20</v>
      </c>
      <c r="I172" s="202"/>
      <c r="J172" s="197"/>
      <c r="K172" s="197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141</v>
      </c>
      <c r="AU172" s="207" t="s">
        <v>139</v>
      </c>
      <c r="AV172" s="11" t="s">
        <v>22</v>
      </c>
      <c r="AW172" s="11" t="s">
        <v>37</v>
      </c>
      <c r="AX172" s="11" t="s">
        <v>73</v>
      </c>
      <c r="AY172" s="207" t="s">
        <v>129</v>
      </c>
    </row>
    <row r="173" spans="2:65" s="12" customFormat="1" ht="13.5" x14ac:dyDescent="0.3">
      <c r="B173" s="208"/>
      <c r="C173" s="209"/>
      <c r="D173" s="198" t="s">
        <v>141</v>
      </c>
      <c r="E173" s="220" t="s">
        <v>20</v>
      </c>
      <c r="F173" s="221" t="s">
        <v>238</v>
      </c>
      <c r="G173" s="209"/>
      <c r="H173" s="222">
        <v>63.36</v>
      </c>
      <c r="I173" s="214"/>
      <c r="J173" s="209"/>
      <c r="K173" s="209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141</v>
      </c>
      <c r="AU173" s="219" t="s">
        <v>139</v>
      </c>
      <c r="AV173" s="12" t="s">
        <v>81</v>
      </c>
      <c r="AW173" s="12" t="s">
        <v>37</v>
      </c>
      <c r="AX173" s="12" t="s">
        <v>73</v>
      </c>
      <c r="AY173" s="219" t="s">
        <v>129</v>
      </c>
    </row>
    <row r="174" spans="2:65" s="12" customFormat="1" ht="13.5" x14ac:dyDescent="0.3">
      <c r="B174" s="208"/>
      <c r="C174" s="209"/>
      <c r="D174" s="198" t="s">
        <v>141</v>
      </c>
      <c r="E174" s="220" t="s">
        <v>20</v>
      </c>
      <c r="F174" s="221" t="s">
        <v>239</v>
      </c>
      <c r="G174" s="209"/>
      <c r="H174" s="222">
        <v>5.508</v>
      </c>
      <c r="I174" s="214"/>
      <c r="J174" s="209"/>
      <c r="K174" s="209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141</v>
      </c>
      <c r="AU174" s="219" t="s">
        <v>139</v>
      </c>
      <c r="AV174" s="12" t="s">
        <v>81</v>
      </c>
      <c r="AW174" s="12" t="s">
        <v>37</v>
      </c>
      <c r="AX174" s="12" t="s">
        <v>73</v>
      </c>
      <c r="AY174" s="219" t="s">
        <v>129</v>
      </c>
    </row>
    <row r="175" spans="2:65" s="11" customFormat="1" ht="13.5" x14ac:dyDescent="0.3">
      <c r="B175" s="196"/>
      <c r="C175" s="197"/>
      <c r="D175" s="198" t="s">
        <v>141</v>
      </c>
      <c r="E175" s="199" t="s">
        <v>20</v>
      </c>
      <c r="F175" s="200" t="s">
        <v>313</v>
      </c>
      <c r="G175" s="197"/>
      <c r="H175" s="201" t="s">
        <v>20</v>
      </c>
      <c r="I175" s="202"/>
      <c r="J175" s="197"/>
      <c r="K175" s="197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141</v>
      </c>
      <c r="AU175" s="207" t="s">
        <v>139</v>
      </c>
      <c r="AV175" s="11" t="s">
        <v>22</v>
      </c>
      <c r="AW175" s="11" t="s">
        <v>37</v>
      </c>
      <c r="AX175" s="11" t="s">
        <v>73</v>
      </c>
      <c r="AY175" s="207" t="s">
        <v>129</v>
      </c>
    </row>
    <row r="176" spans="2:65" s="12" customFormat="1" ht="13.5" x14ac:dyDescent="0.3">
      <c r="B176" s="208"/>
      <c r="C176" s="209"/>
      <c r="D176" s="198" t="s">
        <v>141</v>
      </c>
      <c r="E176" s="220" t="s">
        <v>20</v>
      </c>
      <c r="F176" s="221" t="s">
        <v>240</v>
      </c>
      <c r="G176" s="209"/>
      <c r="H176" s="222">
        <v>18.239999999999998</v>
      </c>
      <c r="I176" s="214"/>
      <c r="J176" s="209"/>
      <c r="K176" s="209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141</v>
      </c>
      <c r="AU176" s="219" t="s">
        <v>139</v>
      </c>
      <c r="AV176" s="12" t="s">
        <v>81</v>
      </c>
      <c r="AW176" s="12" t="s">
        <v>37</v>
      </c>
      <c r="AX176" s="12" t="s">
        <v>73</v>
      </c>
      <c r="AY176" s="219" t="s">
        <v>129</v>
      </c>
    </row>
    <row r="177" spans="2:65" s="12" customFormat="1" ht="13.5" x14ac:dyDescent="0.3">
      <c r="B177" s="208"/>
      <c r="C177" s="209"/>
      <c r="D177" s="198" t="s">
        <v>141</v>
      </c>
      <c r="E177" s="220" t="s">
        <v>20</v>
      </c>
      <c r="F177" s="221" t="s">
        <v>314</v>
      </c>
      <c r="G177" s="209"/>
      <c r="H177" s="222">
        <v>0.49199999999999999</v>
      </c>
      <c r="I177" s="214"/>
      <c r="J177" s="209"/>
      <c r="K177" s="209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141</v>
      </c>
      <c r="AU177" s="219" t="s">
        <v>139</v>
      </c>
      <c r="AV177" s="12" t="s">
        <v>81</v>
      </c>
      <c r="AW177" s="12" t="s">
        <v>37</v>
      </c>
      <c r="AX177" s="12" t="s">
        <v>73</v>
      </c>
      <c r="AY177" s="219" t="s">
        <v>129</v>
      </c>
    </row>
    <row r="178" spans="2:65" s="14" customFormat="1" ht="13.5" x14ac:dyDescent="0.3">
      <c r="B178" s="238"/>
      <c r="C178" s="239"/>
      <c r="D178" s="210" t="s">
        <v>141</v>
      </c>
      <c r="E178" s="240" t="s">
        <v>20</v>
      </c>
      <c r="F178" s="241" t="s">
        <v>249</v>
      </c>
      <c r="G178" s="239"/>
      <c r="H178" s="242">
        <v>102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141</v>
      </c>
      <c r="AU178" s="248" t="s">
        <v>139</v>
      </c>
      <c r="AV178" s="14" t="s">
        <v>138</v>
      </c>
      <c r="AW178" s="14" t="s">
        <v>37</v>
      </c>
      <c r="AX178" s="14" t="s">
        <v>22</v>
      </c>
      <c r="AY178" s="248" t="s">
        <v>129</v>
      </c>
    </row>
    <row r="179" spans="2:65" s="1" customFormat="1" ht="22.5" customHeight="1" x14ac:dyDescent="0.3">
      <c r="B179" s="35"/>
      <c r="C179" s="184" t="s">
        <v>315</v>
      </c>
      <c r="D179" s="184" t="s">
        <v>134</v>
      </c>
      <c r="E179" s="185" t="s">
        <v>316</v>
      </c>
      <c r="F179" s="186" t="s">
        <v>317</v>
      </c>
      <c r="G179" s="187" t="s">
        <v>137</v>
      </c>
      <c r="H179" s="188">
        <v>4.5</v>
      </c>
      <c r="I179" s="189"/>
      <c r="J179" s="190">
        <f>ROUND(I179*H179,2)</f>
        <v>0</v>
      </c>
      <c r="K179" s="186" t="s">
        <v>147</v>
      </c>
      <c r="L179" s="55"/>
      <c r="M179" s="191" t="s">
        <v>20</v>
      </c>
      <c r="N179" s="192" t="s">
        <v>44</v>
      </c>
      <c r="O179" s="36"/>
      <c r="P179" s="193">
        <f>O179*H179</f>
        <v>0</v>
      </c>
      <c r="Q179" s="193">
        <v>1.0000000000000001E-5</v>
      </c>
      <c r="R179" s="193">
        <f>Q179*H179</f>
        <v>4.5000000000000003E-5</v>
      </c>
      <c r="S179" s="193">
        <v>0</v>
      </c>
      <c r="T179" s="194">
        <f>S179*H179</f>
        <v>0</v>
      </c>
      <c r="AR179" s="18" t="s">
        <v>138</v>
      </c>
      <c r="AT179" s="18" t="s">
        <v>134</v>
      </c>
      <c r="AU179" s="18" t="s">
        <v>139</v>
      </c>
      <c r="AY179" s="18" t="s">
        <v>129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18" t="s">
        <v>22</v>
      </c>
      <c r="BK179" s="195">
        <f>ROUND(I179*H179,2)</f>
        <v>0</v>
      </c>
      <c r="BL179" s="18" t="s">
        <v>138</v>
      </c>
      <c r="BM179" s="18" t="s">
        <v>318</v>
      </c>
    </row>
    <row r="180" spans="2:65" s="10" customFormat="1" ht="22.35" customHeight="1" x14ac:dyDescent="0.3">
      <c r="B180" s="165"/>
      <c r="C180" s="166"/>
      <c r="D180" s="181" t="s">
        <v>72</v>
      </c>
      <c r="E180" s="182" t="s">
        <v>163</v>
      </c>
      <c r="F180" s="182" t="s">
        <v>164</v>
      </c>
      <c r="G180" s="166"/>
      <c r="H180" s="166"/>
      <c r="I180" s="169"/>
      <c r="J180" s="183">
        <f>BK180</f>
        <v>0</v>
      </c>
      <c r="K180" s="166"/>
      <c r="L180" s="171"/>
      <c r="M180" s="172"/>
      <c r="N180" s="173"/>
      <c r="O180" s="173"/>
      <c r="P180" s="174">
        <f>SUM(P181:P208)</f>
        <v>0</v>
      </c>
      <c r="Q180" s="173"/>
      <c r="R180" s="174">
        <f>SUM(R181:R208)</f>
        <v>0</v>
      </c>
      <c r="S180" s="173"/>
      <c r="T180" s="175">
        <f>SUM(T181:T208)</f>
        <v>10.446</v>
      </c>
      <c r="AR180" s="176" t="s">
        <v>22</v>
      </c>
      <c r="AT180" s="177" t="s">
        <v>72</v>
      </c>
      <c r="AU180" s="177" t="s">
        <v>81</v>
      </c>
      <c r="AY180" s="176" t="s">
        <v>129</v>
      </c>
      <c r="BK180" s="178">
        <f>SUM(BK181:BK208)</f>
        <v>0</v>
      </c>
    </row>
    <row r="181" spans="2:65" s="1" customFormat="1" ht="22.5" customHeight="1" x14ac:dyDescent="0.3">
      <c r="B181" s="35"/>
      <c r="C181" s="184" t="s">
        <v>8</v>
      </c>
      <c r="D181" s="184" t="s">
        <v>134</v>
      </c>
      <c r="E181" s="185" t="s">
        <v>319</v>
      </c>
      <c r="F181" s="186" t="s">
        <v>320</v>
      </c>
      <c r="G181" s="187" t="s">
        <v>137</v>
      </c>
      <c r="H181" s="188">
        <v>47</v>
      </c>
      <c r="I181" s="189"/>
      <c r="J181" s="190">
        <f>ROUND(I181*H181,2)</f>
        <v>0</v>
      </c>
      <c r="K181" s="186" t="s">
        <v>147</v>
      </c>
      <c r="L181" s="55"/>
      <c r="M181" s="191" t="s">
        <v>20</v>
      </c>
      <c r="N181" s="192" t="s">
        <v>44</v>
      </c>
      <c r="O181" s="36"/>
      <c r="P181" s="193">
        <f>O181*H181</f>
        <v>0</v>
      </c>
      <c r="Q181" s="193">
        <v>0</v>
      </c>
      <c r="R181" s="193">
        <f>Q181*H181</f>
        <v>0</v>
      </c>
      <c r="S181" s="193">
        <v>0.05</v>
      </c>
      <c r="T181" s="194">
        <f>S181*H181</f>
        <v>2.35</v>
      </c>
      <c r="AR181" s="18" t="s">
        <v>138</v>
      </c>
      <c r="AT181" s="18" t="s">
        <v>134</v>
      </c>
      <c r="AU181" s="18" t="s">
        <v>139</v>
      </c>
      <c r="AY181" s="18" t="s">
        <v>129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18" t="s">
        <v>22</v>
      </c>
      <c r="BK181" s="195">
        <f>ROUND(I181*H181,2)</f>
        <v>0</v>
      </c>
      <c r="BL181" s="18" t="s">
        <v>138</v>
      </c>
      <c r="BM181" s="18" t="s">
        <v>321</v>
      </c>
    </row>
    <row r="182" spans="2:65" s="11" customFormat="1" ht="13.5" x14ac:dyDescent="0.3">
      <c r="B182" s="196"/>
      <c r="C182" s="197"/>
      <c r="D182" s="198" t="s">
        <v>141</v>
      </c>
      <c r="E182" s="199" t="s">
        <v>20</v>
      </c>
      <c r="F182" s="200" t="s">
        <v>322</v>
      </c>
      <c r="G182" s="197"/>
      <c r="H182" s="201" t="s">
        <v>20</v>
      </c>
      <c r="I182" s="202"/>
      <c r="J182" s="197"/>
      <c r="K182" s="197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141</v>
      </c>
      <c r="AU182" s="207" t="s">
        <v>139</v>
      </c>
      <c r="AV182" s="11" t="s">
        <v>22</v>
      </c>
      <c r="AW182" s="11" t="s">
        <v>37</v>
      </c>
      <c r="AX182" s="11" t="s">
        <v>73</v>
      </c>
      <c r="AY182" s="207" t="s">
        <v>129</v>
      </c>
    </row>
    <row r="183" spans="2:65" s="11" customFormat="1" ht="13.5" x14ac:dyDescent="0.3">
      <c r="B183" s="196"/>
      <c r="C183" s="197"/>
      <c r="D183" s="198" t="s">
        <v>141</v>
      </c>
      <c r="E183" s="199" t="s">
        <v>20</v>
      </c>
      <c r="F183" s="200" t="s">
        <v>323</v>
      </c>
      <c r="G183" s="197"/>
      <c r="H183" s="201" t="s">
        <v>20</v>
      </c>
      <c r="I183" s="202"/>
      <c r="J183" s="197"/>
      <c r="K183" s="197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141</v>
      </c>
      <c r="AU183" s="207" t="s">
        <v>139</v>
      </c>
      <c r="AV183" s="11" t="s">
        <v>22</v>
      </c>
      <c r="AW183" s="11" t="s">
        <v>37</v>
      </c>
      <c r="AX183" s="11" t="s">
        <v>73</v>
      </c>
      <c r="AY183" s="207" t="s">
        <v>129</v>
      </c>
    </row>
    <row r="184" spans="2:65" s="11" customFormat="1" ht="13.5" x14ac:dyDescent="0.3">
      <c r="B184" s="196"/>
      <c r="C184" s="197"/>
      <c r="D184" s="198" t="s">
        <v>141</v>
      </c>
      <c r="E184" s="199" t="s">
        <v>20</v>
      </c>
      <c r="F184" s="200" t="s">
        <v>324</v>
      </c>
      <c r="G184" s="197"/>
      <c r="H184" s="201" t="s">
        <v>20</v>
      </c>
      <c r="I184" s="202"/>
      <c r="J184" s="197"/>
      <c r="K184" s="197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141</v>
      </c>
      <c r="AU184" s="207" t="s">
        <v>139</v>
      </c>
      <c r="AV184" s="11" t="s">
        <v>22</v>
      </c>
      <c r="AW184" s="11" t="s">
        <v>37</v>
      </c>
      <c r="AX184" s="11" t="s">
        <v>73</v>
      </c>
      <c r="AY184" s="207" t="s">
        <v>129</v>
      </c>
    </row>
    <row r="185" spans="2:65" s="11" customFormat="1" ht="13.5" x14ac:dyDescent="0.3">
      <c r="B185" s="196"/>
      <c r="C185" s="197"/>
      <c r="D185" s="198" t="s">
        <v>141</v>
      </c>
      <c r="E185" s="199" t="s">
        <v>20</v>
      </c>
      <c r="F185" s="200" t="s">
        <v>234</v>
      </c>
      <c r="G185" s="197"/>
      <c r="H185" s="201" t="s">
        <v>20</v>
      </c>
      <c r="I185" s="202"/>
      <c r="J185" s="197"/>
      <c r="K185" s="197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141</v>
      </c>
      <c r="AU185" s="207" t="s">
        <v>139</v>
      </c>
      <c r="AV185" s="11" t="s">
        <v>22</v>
      </c>
      <c r="AW185" s="11" t="s">
        <v>37</v>
      </c>
      <c r="AX185" s="11" t="s">
        <v>73</v>
      </c>
      <c r="AY185" s="207" t="s">
        <v>129</v>
      </c>
    </row>
    <row r="186" spans="2:65" s="12" customFormat="1" ht="13.5" x14ac:dyDescent="0.3">
      <c r="B186" s="208"/>
      <c r="C186" s="209"/>
      <c r="D186" s="198" t="s">
        <v>141</v>
      </c>
      <c r="E186" s="220" t="s">
        <v>20</v>
      </c>
      <c r="F186" s="221" t="s">
        <v>235</v>
      </c>
      <c r="G186" s="209"/>
      <c r="H186" s="222">
        <v>12.8</v>
      </c>
      <c r="I186" s="214"/>
      <c r="J186" s="209"/>
      <c r="K186" s="209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141</v>
      </c>
      <c r="AU186" s="219" t="s">
        <v>139</v>
      </c>
      <c r="AV186" s="12" t="s">
        <v>81</v>
      </c>
      <c r="AW186" s="12" t="s">
        <v>37</v>
      </c>
      <c r="AX186" s="12" t="s">
        <v>73</v>
      </c>
      <c r="AY186" s="219" t="s">
        <v>129</v>
      </c>
    </row>
    <row r="187" spans="2:65" s="12" customFormat="1" ht="13.5" x14ac:dyDescent="0.3">
      <c r="B187" s="208"/>
      <c r="C187" s="209"/>
      <c r="D187" s="198" t="s">
        <v>141</v>
      </c>
      <c r="E187" s="220" t="s">
        <v>20</v>
      </c>
      <c r="F187" s="221" t="s">
        <v>236</v>
      </c>
      <c r="G187" s="209"/>
      <c r="H187" s="222">
        <v>1.76</v>
      </c>
      <c r="I187" s="214"/>
      <c r="J187" s="209"/>
      <c r="K187" s="209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141</v>
      </c>
      <c r="AU187" s="219" t="s">
        <v>139</v>
      </c>
      <c r="AV187" s="12" t="s">
        <v>81</v>
      </c>
      <c r="AW187" s="12" t="s">
        <v>37</v>
      </c>
      <c r="AX187" s="12" t="s">
        <v>73</v>
      </c>
      <c r="AY187" s="219" t="s">
        <v>129</v>
      </c>
    </row>
    <row r="188" spans="2:65" s="11" customFormat="1" ht="13.5" x14ac:dyDescent="0.3">
      <c r="B188" s="196"/>
      <c r="C188" s="197"/>
      <c r="D188" s="198" t="s">
        <v>141</v>
      </c>
      <c r="E188" s="199" t="s">
        <v>20</v>
      </c>
      <c r="F188" s="200" t="s">
        <v>237</v>
      </c>
      <c r="G188" s="197"/>
      <c r="H188" s="201" t="s">
        <v>20</v>
      </c>
      <c r="I188" s="202"/>
      <c r="J188" s="197"/>
      <c r="K188" s="197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141</v>
      </c>
      <c r="AU188" s="207" t="s">
        <v>139</v>
      </c>
      <c r="AV188" s="11" t="s">
        <v>22</v>
      </c>
      <c r="AW188" s="11" t="s">
        <v>37</v>
      </c>
      <c r="AX188" s="11" t="s">
        <v>73</v>
      </c>
      <c r="AY188" s="207" t="s">
        <v>129</v>
      </c>
    </row>
    <row r="189" spans="2:65" s="12" customFormat="1" ht="13.5" x14ac:dyDescent="0.3">
      <c r="B189" s="208"/>
      <c r="C189" s="209"/>
      <c r="D189" s="198" t="s">
        <v>141</v>
      </c>
      <c r="E189" s="220" t="s">
        <v>20</v>
      </c>
      <c r="F189" s="221" t="s">
        <v>238</v>
      </c>
      <c r="G189" s="209"/>
      <c r="H189" s="222">
        <v>63.36</v>
      </c>
      <c r="I189" s="214"/>
      <c r="J189" s="209"/>
      <c r="K189" s="209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141</v>
      </c>
      <c r="AU189" s="219" t="s">
        <v>139</v>
      </c>
      <c r="AV189" s="12" t="s">
        <v>81</v>
      </c>
      <c r="AW189" s="12" t="s">
        <v>37</v>
      </c>
      <c r="AX189" s="12" t="s">
        <v>73</v>
      </c>
      <c r="AY189" s="219" t="s">
        <v>129</v>
      </c>
    </row>
    <row r="190" spans="2:65" s="12" customFormat="1" ht="13.5" x14ac:dyDescent="0.3">
      <c r="B190" s="208"/>
      <c r="C190" s="209"/>
      <c r="D190" s="198" t="s">
        <v>141</v>
      </c>
      <c r="E190" s="220" t="s">
        <v>20</v>
      </c>
      <c r="F190" s="221" t="s">
        <v>239</v>
      </c>
      <c r="G190" s="209"/>
      <c r="H190" s="222">
        <v>5.508</v>
      </c>
      <c r="I190" s="214"/>
      <c r="J190" s="209"/>
      <c r="K190" s="209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141</v>
      </c>
      <c r="AU190" s="219" t="s">
        <v>139</v>
      </c>
      <c r="AV190" s="12" t="s">
        <v>81</v>
      </c>
      <c r="AW190" s="12" t="s">
        <v>37</v>
      </c>
      <c r="AX190" s="12" t="s">
        <v>73</v>
      </c>
      <c r="AY190" s="219" t="s">
        <v>129</v>
      </c>
    </row>
    <row r="191" spans="2:65" s="12" customFormat="1" ht="13.5" x14ac:dyDescent="0.3">
      <c r="B191" s="208"/>
      <c r="C191" s="209"/>
      <c r="D191" s="198" t="s">
        <v>141</v>
      </c>
      <c r="E191" s="220" t="s">
        <v>20</v>
      </c>
      <c r="F191" s="221" t="s">
        <v>240</v>
      </c>
      <c r="G191" s="209"/>
      <c r="H191" s="222">
        <v>18.239999999999998</v>
      </c>
      <c r="I191" s="214"/>
      <c r="J191" s="209"/>
      <c r="K191" s="209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141</v>
      </c>
      <c r="AU191" s="219" t="s">
        <v>139</v>
      </c>
      <c r="AV191" s="12" t="s">
        <v>81</v>
      </c>
      <c r="AW191" s="12" t="s">
        <v>37</v>
      </c>
      <c r="AX191" s="12" t="s">
        <v>73</v>
      </c>
      <c r="AY191" s="219" t="s">
        <v>129</v>
      </c>
    </row>
    <row r="192" spans="2:65" s="12" customFormat="1" ht="13.5" x14ac:dyDescent="0.3">
      <c r="B192" s="208"/>
      <c r="C192" s="209"/>
      <c r="D192" s="198" t="s">
        <v>141</v>
      </c>
      <c r="E192" s="220" t="s">
        <v>20</v>
      </c>
      <c r="F192" s="221" t="s">
        <v>242</v>
      </c>
      <c r="G192" s="209"/>
      <c r="H192" s="222">
        <v>15.332000000000001</v>
      </c>
      <c r="I192" s="214"/>
      <c r="J192" s="209"/>
      <c r="K192" s="209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141</v>
      </c>
      <c r="AU192" s="219" t="s">
        <v>139</v>
      </c>
      <c r="AV192" s="12" t="s">
        <v>81</v>
      </c>
      <c r="AW192" s="12" t="s">
        <v>37</v>
      </c>
      <c r="AX192" s="12" t="s">
        <v>73</v>
      </c>
      <c r="AY192" s="219" t="s">
        <v>129</v>
      </c>
    </row>
    <row r="193" spans="2:65" s="13" customFormat="1" ht="13.5" x14ac:dyDescent="0.3">
      <c r="B193" s="227"/>
      <c r="C193" s="228"/>
      <c r="D193" s="198" t="s">
        <v>141</v>
      </c>
      <c r="E193" s="229" t="s">
        <v>20</v>
      </c>
      <c r="F193" s="230" t="s">
        <v>325</v>
      </c>
      <c r="G193" s="228"/>
      <c r="H193" s="231">
        <v>117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141</v>
      </c>
      <c r="AU193" s="237" t="s">
        <v>139</v>
      </c>
      <c r="AV193" s="13" t="s">
        <v>139</v>
      </c>
      <c r="AW193" s="13" t="s">
        <v>37</v>
      </c>
      <c r="AX193" s="13" t="s">
        <v>73</v>
      </c>
      <c r="AY193" s="237" t="s">
        <v>129</v>
      </c>
    </row>
    <row r="194" spans="2:65" s="11" customFormat="1" ht="13.5" x14ac:dyDescent="0.3">
      <c r="B194" s="196"/>
      <c r="C194" s="197"/>
      <c r="D194" s="198" t="s">
        <v>141</v>
      </c>
      <c r="E194" s="199" t="s">
        <v>20</v>
      </c>
      <c r="F194" s="200" t="s">
        <v>326</v>
      </c>
      <c r="G194" s="197"/>
      <c r="H194" s="201" t="s">
        <v>20</v>
      </c>
      <c r="I194" s="202"/>
      <c r="J194" s="197"/>
      <c r="K194" s="197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141</v>
      </c>
      <c r="AU194" s="207" t="s">
        <v>139</v>
      </c>
      <c r="AV194" s="11" t="s">
        <v>22</v>
      </c>
      <c r="AW194" s="11" t="s">
        <v>37</v>
      </c>
      <c r="AX194" s="11" t="s">
        <v>73</v>
      </c>
      <c r="AY194" s="207" t="s">
        <v>129</v>
      </c>
    </row>
    <row r="195" spans="2:65" s="12" customFormat="1" ht="13.5" x14ac:dyDescent="0.3">
      <c r="B195" s="208"/>
      <c r="C195" s="209"/>
      <c r="D195" s="198" t="s">
        <v>141</v>
      </c>
      <c r="E195" s="220" t="s">
        <v>20</v>
      </c>
      <c r="F195" s="221" t="s">
        <v>327</v>
      </c>
      <c r="G195" s="209"/>
      <c r="H195" s="222">
        <v>47</v>
      </c>
      <c r="I195" s="214"/>
      <c r="J195" s="209"/>
      <c r="K195" s="209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141</v>
      </c>
      <c r="AU195" s="219" t="s">
        <v>139</v>
      </c>
      <c r="AV195" s="12" t="s">
        <v>81</v>
      </c>
      <c r="AW195" s="12" t="s">
        <v>37</v>
      </c>
      <c r="AX195" s="12" t="s">
        <v>73</v>
      </c>
      <c r="AY195" s="219" t="s">
        <v>129</v>
      </c>
    </row>
    <row r="196" spans="2:65" s="13" customFormat="1" ht="13.5" x14ac:dyDescent="0.3">
      <c r="B196" s="227"/>
      <c r="C196" s="228"/>
      <c r="D196" s="210" t="s">
        <v>141</v>
      </c>
      <c r="E196" s="249" t="s">
        <v>20</v>
      </c>
      <c r="F196" s="250" t="s">
        <v>328</v>
      </c>
      <c r="G196" s="228"/>
      <c r="H196" s="251">
        <v>47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141</v>
      </c>
      <c r="AU196" s="237" t="s">
        <v>139</v>
      </c>
      <c r="AV196" s="13" t="s">
        <v>139</v>
      </c>
      <c r="AW196" s="13" t="s">
        <v>37</v>
      </c>
      <c r="AX196" s="13" t="s">
        <v>22</v>
      </c>
      <c r="AY196" s="237" t="s">
        <v>129</v>
      </c>
    </row>
    <row r="197" spans="2:65" s="1" customFormat="1" ht="31.5" customHeight="1" x14ac:dyDescent="0.3">
      <c r="B197" s="35"/>
      <c r="C197" s="184" t="s">
        <v>329</v>
      </c>
      <c r="D197" s="184" t="s">
        <v>134</v>
      </c>
      <c r="E197" s="185" t="s">
        <v>330</v>
      </c>
      <c r="F197" s="186" t="s">
        <v>331</v>
      </c>
      <c r="G197" s="187" t="s">
        <v>137</v>
      </c>
      <c r="H197" s="188">
        <v>176</v>
      </c>
      <c r="I197" s="189"/>
      <c r="J197" s="190">
        <f>ROUND(I197*H197,2)</f>
        <v>0</v>
      </c>
      <c r="K197" s="186" t="s">
        <v>147</v>
      </c>
      <c r="L197" s="55"/>
      <c r="M197" s="191" t="s">
        <v>20</v>
      </c>
      <c r="N197" s="192" t="s">
        <v>44</v>
      </c>
      <c r="O197" s="36"/>
      <c r="P197" s="193">
        <f>O197*H197</f>
        <v>0</v>
      </c>
      <c r="Q197" s="193">
        <v>0</v>
      </c>
      <c r="R197" s="193">
        <f>Q197*H197</f>
        <v>0</v>
      </c>
      <c r="S197" s="193">
        <v>4.5999999999999999E-2</v>
      </c>
      <c r="T197" s="194">
        <f>S197*H197</f>
        <v>8.0960000000000001</v>
      </c>
      <c r="AR197" s="18" t="s">
        <v>138</v>
      </c>
      <c r="AT197" s="18" t="s">
        <v>134</v>
      </c>
      <c r="AU197" s="18" t="s">
        <v>139</v>
      </c>
      <c r="AY197" s="18" t="s">
        <v>129</v>
      </c>
      <c r="BE197" s="195">
        <f>IF(N197="základní",J197,0)</f>
        <v>0</v>
      </c>
      <c r="BF197" s="195">
        <f>IF(N197="snížená",J197,0)</f>
        <v>0</v>
      </c>
      <c r="BG197" s="195">
        <f>IF(N197="zákl. přenesená",J197,0)</f>
        <v>0</v>
      </c>
      <c r="BH197" s="195">
        <f>IF(N197="sníž. přenesená",J197,0)</f>
        <v>0</v>
      </c>
      <c r="BI197" s="195">
        <f>IF(N197="nulová",J197,0)</f>
        <v>0</v>
      </c>
      <c r="BJ197" s="18" t="s">
        <v>22</v>
      </c>
      <c r="BK197" s="195">
        <f>ROUND(I197*H197,2)</f>
        <v>0</v>
      </c>
      <c r="BL197" s="18" t="s">
        <v>138</v>
      </c>
      <c r="BM197" s="18" t="s">
        <v>332</v>
      </c>
    </row>
    <row r="198" spans="2:65" s="11" customFormat="1" ht="13.5" x14ac:dyDescent="0.3">
      <c r="B198" s="196"/>
      <c r="C198" s="197"/>
      <c r="D198" s="198" t="s">
        <v>141</v>
      </c>
      <c r="E198" s="199" t="s">
        <v>20</v>
      </c>
      <c r="F198" s="200" t="s">
        <v>333</v>
      </c>
      <c r="G198" s="197"/>
      <c r="H198" s="201" t="s">
        <v>20</v>
      </c>
      <c r="I198" s="202"/>
      <c r="J198" s="197"/>
      <c r="K198" s="197"/>
      <c r="L198" s="203"/>
      <c r="M198" s="204"/>
      <c r="N198" s="205"/>
      <c r="O198" s="205"/>
      <c r="P198" s="205"/>
      <c r="Q198" s="205"/>
      <c r="R198" s="205"/>
      <c r="S198" s="205"/>
      <c r="T198" s="206"/>
      <c r="AT198" s="207" t="s">
        <v>141</v>
      </c>
      <c r="AU198" s="207" t="s">
        <v>139</v>
      </c>
      <c r="AV198" s="11" t="s">
        <v>22</v>
      </c>
      <c r="AW198" s="11" t="s">
        <v>37</v>
      </c>
      <c r="AX198" s="11" t="s">
        <v>73</v>
      </c>
      <c r="AY198" s="207" t="s">
        <v>129</v>
      </c>
    </row>
    <row r="199" spans="2:65" s="12" customFormat="1" ht="13.5" x14ac:dyDescent="0.3">
      <c r="B199" s="208"/>
      <c r="C199" s="209"/>
      <c r="D199" s="198" t="s">
        <v>141</v>
      </c>
      <c r="E199" s="220" t="s">
        <v>20</v>
      </c>
      <c r="F199" s="221" t="s">
        <v>334</v>
      </c>
      <c r="G199" s="209"/>
      <c r="H199" s="222">
        <v>18</v>
      </c>
      <c r="I199" s="214"/>
      <c r="J199" s="209"/>
      <c r="K199" s="209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141</v>
      </c>
      <c r="AU199" s="219" t="s">
        <v>139</v>
      </c>
      <c r="AV199" s="12" t="s">
        <v>81</v>
      </c>
      <c r="AW199" s="12" t="s">
        <v>37</v>
      </c>
      <c r="AX199" s="12" t="s">
        <v>73</v>
      </c>
      <c r="AY199" s="219" t="s">
        <v>129</v>
      </c>
    </row>
    <row r="200" spans="2:65" s="12" customFormat="1" ht="13.5" x14ac:dyDescent="0.3">
      <c r="B200" s="208"/>
      <c r="C200" s="209"/>
      <c r="D200" s="198" t="s">
        <v>141</v>
      </c>
      <c r="E200" s="220" t="s">
        <v>20</v>
      </c>
      <c r="F200" s="221" t="s">
        <v>335</v>
      </c>
      <c r="G200" s="209"/>
      <c r="H200" s="222">
        <v>60.3</v>
      </c>
      <c r="I200" s="214"/>
      <c r="J200" s="209"/>
      <c r="K200" s="209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141</v>
      </c>
      <c r="AU200" s="219" t="s">
        <v>139</v>
      </c>
      <c r="AV200" s="12" t="s">
        <v>81</v>
      </c>
      <c r="AW200" s="12" t="s">
        <v>37</v>
      </c>
      <c r="AX200" s="12" t="s">
        <v>73</v>
      </c>
      <c r="AY200" s="219" t="s">
        <v>129</v>
      </c>
    </row>
    <row r="201" spans="2:65" s="12" customFormat="1" ht="13.5" x14ac:dyDescent="0.3">
      <c r="B201" s="208"/>
      <c r="C201" s="209"/>
      <c r="D201" s="198" t="s">
        <v>141</v>
      </c>
      <c r="E201" s="220" t="s">
        <v>20</v>
      </c>
      <c r="F201" s="221" t="s">
        <v>336</v>
      </c>
      <c r="G201" s="209"/>
      <c r="H201" s="222">
        <v>12.7</v>
      </c>
      <c r="I201" s="214"/>
      <c r="J201" s="209"/>
      <c r="K201" s="209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141</v>
      </c>
      <c r="AU201" s="219" t="s">
        <v>139</v>
      </c>
      <c r="AV201" s="12" t="s">
        <v>81</v>
      </c>
      <c r="AW201" s="12" t="s">
        <v>37</v>
      </c>
      <c r="AX201" s="12" t="s">
        <v>73</v>
      </c>
      <c r="AY201" s="219" t="s">
        <v>129</v>
      </c>
    </row>
    <row r="202" spans="2:65" s="13" customFormat="1" ht="13.5" x14ac:dyDescent="0.3">
      <c r="B202" s="227"/>
      <c r="C202" s="228"/>
      <c r="D202" s="198" t="s">
        <v>141</v>
      </c>
      <c r="E202" s="229" t="s">
        <v>20</v>
      </c>
      <c r="F202" s="230" t="s">
        <v>243</v>
      </c>
      <c r="G202" s="228"/>
      <c r="H202" s="231">
        <v>91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141</v>
      </c>
      <c r="AU202" s="237" t="s">
        <v>139</v>
      </c>
      <c r="AV202" s="13" t="s">
        <v>139</v>
      </c>
      <c r="AW202" s="13" t="s">
        <v>37</v>
      </c>
      <c r="AX202" s="13" t="s">
        <v>73</v>
      </c>
      <c r="AY202" s="237" t="s">
        <v>129</v>
      </c>
    </row>
    <row r="203" spans="2:65" s="11" customFormat="1" ht="13.5" x14ac:dyDescent="0.3">
      <c r="B203" s="196"/>
      <c r="C203" s="197"/>
      <c r="D203" s="198" t="s">
        <v>141</v>
      </c>
      <c r="E203" s="199" t="s">
        <v>20</v>
      </c>
      <c r="F203" s="200" t="s">
        <v>337</v>
      </c>
      <c r="G203" s="197"/>
      <c r="H203" s="201" t="s">
        <v>20</v>
      </c>
      <c r="I203" s="202"/>
      <c r="J203" s="197"/>
      <c r="K203" s="197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141</v>
      </c>
      <c r="AU203" s="207" t="s">
        <v>139</v>
      </c>
      <c r="AV203" s="11" t="s">
        <v>22</v>
      </c>
      <c r="AW203" s="11" t="s">
        <v>37</v>
      </c>
      <c r="AX203" s="11" t="s">
        <v>73</v>
      </c>
      <c r="AY203" s="207" t="s">
        <v>129</v>
      </c>
    </row>
    <row r="204" spans="2:65" s="11" customFormat="1" ht="13.5" x14ac:dyDescent="0.3">
      <c r="B204" s="196"/>
      <c r="C204" s="197"/>
      <c r="D204" s="198" t="s">
        <v>141</v>
      </c>
      <c r="E204" s="199" t="s">
        <v>20</v>
      </c>
      <c r="F204" s="200" t="s">
        <v>323</v>
      </c>
      <c r="G204" s="197"/>
      <c r="H204" s="201" t="s">
        <v>20</v>
      </c>
      <c r="I204" s="202"/>
      <c r="J204" s="197"/>
      <c r="K204" s="197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141</v>
      </c>
      <c r="AU204" s="207" t="s">
        <v>139</v>
      </c>
      <c r="AV204" s="11" t="s">
        <v>22</v>
      </c>
      <c r="AW204" s="11" t="s">
        <v>37</v>
      </c>
      <c r="AX204" s="11" t="s">
        <v>73</v>
      </c>
      <c r="AY204" s="207" t="s">
        <v>129</v>
      </c>
    </row>
    <row r="205" spans="2:65" s="11" customFormat="1" ht="13.5" x14ac:dyDescent="0.3">
      <c r="B205" s="196"/>
      <c r="C205" s="197"/>
      <c r="D205" s="198" t="s">
        <v>141</v>
      </c>
      <c r="E205" s="199" t="s">
        <v>20</v>
      </c>
      <c r="F205" s="200" t="s">
        <v>338</v>
      </c>
      <c r="G205" s="197"/>
      <c r="H205" s="201" t="s">
        <v>20</v>
      </c>
      <c r="I205" s="202"/>
      <c r="J205" s="197"/>
      <c r="K205" s="197"/>
      <c r="L205" s="203"/>
      <c r="M205" s="204"/>
      <c r="N205" s="205"/>
      <c r="O205" s="205"/>
      <c r="P205" s="205"/>
      <c r="Q205" s="205"/>
      <c r="R205" s="205"/>
      <c r="S205" s="205"/>
      <c r="T205" s="206"/>
      <c r="AT205" s="207" t="s">
        <v>141</v>
      </c>
      <c r="AU205" s="207" t="s">
        <v>139</v>
      </c>
      <c r="AV205" s="11" t="s">
        <v>22</v>
      </c>
      <c r="AW205" s="11" t="s">
        <v>37</v>
      </c>
      <c r="AX205" s="11" t="s">
        <v>73</v>
      </c>
      <c r="AY205" s="207" t="s">
        <v>129</v>
      </c>
    </row>
    <row r="206" spans="2:65" s="12" customFormat="1" ht="13.5" x14ac:dyDescent="0.3">
      <c r="B206" s="208"/>
      <c r="C206" s="209"/>
      <c r="D206" s="198" t="s">
        <v>141</v>
      </c>
      <c r="E206" s="220" t="s">
        <v>20</v>
      </c>
      <c r="F206" s="221" t="s">
        <v>339</v>
      </c>
      <c r="G206" s="209"/>
      <c r="H206" s="222">
        <v>85</v>
      </c>
      <c r="I206" s="214"/>
      <c r="J206" s="209"/>
      <c r="K206" s="209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141</v>
      </c>
      <c r="AU206" s="219" t="s">
        <v>139</v>
      </c>
      <c r="AV206" s="12" t="s">
        <v>81</v>
      </c>
      <c r="AW206" s="12" t="s">
        <v>37</v>
      </c>
      <c r="AX206" s="12" t="s">
        <v>73</v>
      </c>
      <c r="AY206" s="219" t="s">
        <v>129</v>
      </c>
    </row>
    <row r="207" spans="2:65" s="13" customFormat="1" ht="13.5" x14ac:dyDescent="0.3">
      <c r="B207" s="227"/>
      <c r="C207" s="228"/>
      <c r="D207" s="198" t="s">
        <v>141</v>
      </c>
      <c r="E207" s="229" t="s">
        <v>20</v>
      </c>
      <c r="F207" s="230" t="s">
        <v>243</v>
      </c>
      <c r="G207" s="228"/>
      <c r="H207" s="231">
        <v>85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141</v>
      </c>
      <c r="AU207" s="237" t="s">
        <v>139</v>
      </c>
      <c r="AV207" s="13" t="s">
        <v>139</v>
      </c>
      <c r="AW207" s="13" t="s">
        <v>37</v>
      </c>
      <c r="AX207" s="13" t="s">
        <v>73</v>
      </c>
      <c r="AY207" s="237" t="s">
        <v>129</v>
      </c>
    </row>
    <row r="208" spans="2:65" s="14" customFormat="1" ht="13.5" x14ac:dyDescent="0.3">
      <c r="B208" s="238"/>
      <c r="C208" s="239"/>
      <c r="D208" s="198" t="s">
        <v>141</v>
      </c>
      <c r="E208" s="252" t="s">
        <v>20</v>
      </c>
      <c r="F208" s="253" t="s">
        <v>249</v>
      </c>
      <c r="G208" s="239"/>
      <c r="H208" s="254">
        <v>176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AT208" s="248" t="s">
        <v>141</v>
      </c>
      <c r="AU208" s="248" t="s">
        <v>139</v>
      </c>
      <c r="AV208" s="14" t="s">
        <v>138</v>
      </c>
      <c r="AW208" s="14" t="s">
        <v>37</v>
      </c>
      <c r="AX208" s="14" t="s">
        <v>22</v>
      </c>
      <c r="AY208" s="248" t="s">
        <v>129</v>
      </c>
    </row>
    <row r="209" spans="2:65" s="10" customFormat="1" ht="22.35" customHeight="1" x14ac:dyDescent="0.3">
      <c r="B209" s="165"/>
      <c r="C209" s="166"/>
      <c r="D209" s="181" t="s">
        <v>72</v>
      </c>
      <c r="E209" s="182" t="s">
        <v>176</v>
      </c>
      <c r="F209" s="182" t="s">
        <v>177</v>
      </c>
      <c r="G209" s="166"/>
      <c r="H209" s="166"/>
      <c r="I209" s="169"/>
      <c r="J209" s="183">
        <f>BK209</f>
        <v>0</v>
      </c>
      <c r="K209" s="166"/>
      <c r="L209" s="171"/>
      <c r="M209" s="172"/>
      <c r="N209" s="173"/>
      <c r="O209" s="173"/>
      <c r="P209" s="174">
        <f>SUM(P210:P222)</f>
        <v>0</v>
      </c>
      <c r="Q209" s="173"/>
      <c r="R209" s="174">
        <f>SUM(R210:R222)</f>
        <v>0</v>
      </c>
      <c r="S209" s="173"/>
      <c r="T209" s="175">
        <f>SUM(T210:T222)</f>
        <v>0</v>
      </c>
      <c r="AR209" s="176" t="s">
        <v>22</v>
      </c>
      <c r="AT209" s="177" t="s">
        <v>72</v>
      </c>
      <c r="AU209" s="177" t="s">
        <v>81</v>
      </c>
      <c r="AY209" s="176" t="s">
        <v>129</v>
      </c>
      <c r="BK209" s="178">
        <f>SUM(BK210:BK222)</f>
        <v>0</v>
      </c>
    </row>
    <row r="210" spans="2:65" s="1" customFormat="1" ht="31.5" customHeight="1" x14ac:dyDescent="0.3">
      <c r="B210" s="35"/>
      <c r="C210" s="184" t="s">
        <v>340</v>
      </c>
      <c r="D210" s="184" t="s">
        <v>134</v>
      </c>
      <c r="E210" s="185" t="s">
        <v>179</v>
      </c>
      <c r="F210" s="186" t="s">
        <v>180</v>
      </c>
      <c r="G210" s="187" t="s">
        <v>181</v>
      </c>
      <c r="H210" s="188">
        <v>11.532999999999999</v>
      </c>
      <c r="I210" s="189"/>
      <c r="J210" s="190">
        <f>ROUND(I210*H210,2)</f>
        <v>0</v>
      </c>
      <c r="K210" s="186" t="s">
        <v>147</v>
      </c>
      <c r="L210" s="55"/>
      <c r="M210" s="191" t="s">
        <v>20</v>
      </c>
      <c r="N210" s="192" t="s">
        <v>44</v>
      </c>
      <c r="O210" s="36"/>
      <c r="P210" s="193">
        <f>O210*H210</f>
        <v>0</v>
      </c>
      <c r="Q210" s="193">
        <v>0</v>
      </c>
      <c r="R210" s="193">
        <f>Q210*H210</f>
        <v>0</v>
      </c>
      <c r="S210" s="193">
        <v>0</v>
      </c>
      <c r="T210" s="194">
        <f>S210*H210</f>
        <v>0</v>
      </c>
      <c r="AR210" s="18" t="s">
        <v>138</v>
      </c>
      <c r="AT210" s="18" t="s">
        <v>134</v>
      </c>
      <c r="AU210" s="18" t="s">
        <v>139</v>
      </c>
      <c r="AY210" s="18" t="s">
        <v>129</v>
      </c>
      <c r="BE210" s="195">
        <f>IF(N210="základní",J210,0)</f>
        <v>0</v>
      </c>
      <c r="BF210" s="195">
        <f>IF(N210="snížená",J210,0)</f>
        <v>0</v>
      </c>
      <c r="BG210" s="195">
        <f>IF(N210="zákl. přenesená",J210,0)</f>
        <v>0</v>
      </c>
      <c r="BH210" s="195">
        <f>IF(N210="sníž. přenesená",J210,0)</f>
        <v>0</v>
      </c>
      <c r="BI210" s="195">
        <f>IF(N210="nulová",J210,0)</f>
        <v>0</v>
      </c>
      <c r="BJ210" s="18" t="s">
        <v>22</v>
      </c>
      <c r="BK210" s="195">
        <f>ROUND(I210*H210,2)</f>
        <v>0</v>
      </c>
      <c r="BL210" s="18" t="s">
        <v>138</v>
      </c>
      <c r="BM210" s="18" t="s">
        <v>341</v>
      </c>
    </row>
    <row r="211" spans="2:65" s="11" customFormat="1" ht="13.5" x14ac:dyDescent="0.3">
      <c r="B211" s="196"/>
      <c r="C211" s="197"/>
      <c r="D211" s="198" t="s">
        <v>141</v>
      </c>
      <c r="E211" s="199" t="s">
        <v>20</v>
      </c>
      <c r="F211" s="200" t="s">
        <v>183</v>
      </c>
      <c r="G211" s="197"/>
      <c r="H211" s="201" t="s">
        <v>20</v>
      </c>
      <c r="I211" s="202"/>
      <c r="J211" s="197"/>
      <c r="K211" s="197"/>
      <c r="L211" s="203"/>
      <c r="M211" s="204"/>
      <c r="N211" s="205"/>
      <c r="O211" s="205"/>
      <c r="P211" s="205"/>
      <c r="Q211" s="205"/>
      <c r="R211" s="205"/>
      <c r="S211" s="205"/>
      <c r="T211" s="206"/>
      <c r="AT211" s="207" t="s">
        <v>141</v>
      </c>
      <c r="AU211" s="207" t="s">
        <v>139</v>
      </c>
      <c r="AV211" s="11" t="s">
        <v>22</v>
      </c>
      <c r="AW211" s="11" t="s">
        <v>37</v>
      </c>
      <c r="AX211" s="11" t="s">
        <v>73</v>
      </c>
      <c r="AY211" s="207" t="s">
        <v>129</v>
      </c>
    </row>
    <row r="212" spans="2:65" s="12" customFormat="1" ht="13.5" x14ac:dyDescent="0.3">
      <c r="B212" s="208"/>
      <c r="C212" s="209"/>
      <c r="D212" s="210" t="s">
        <v>141</v>
      </c>
      <c r="E212" s="211" t="s">
        <v>20</v>
      </c>
      <c r="F212" s="212" t="s">
        <v>342</v>
      </c>
      <c r="G212" s="209"/>
      <c r="H212" s="213">
        <v>11.532999999999999</v>
      </c>
      <c r="I212" s="214"/>
      <c r="J212" s="209"/>
      <c r="K212" s="209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141</v>
      </c>
      <c r="AU212" s="219" t="s">
        <v>139</v>
      </c>
      <c r="AV212" s="12" t="s">
        <v>81</v>
      </c>
      <c r="AW212" s="12" t="s">
        <v>37</v>
      </c>
      <c r="AX212" s="12" t="s">
        <v>22</v>
      </c>
      <c r="AY212" s="219" t="s">
        <v>129</v>
      </c>
    </row>
    <row r="213" spans="2:65" s="1" customFormat="1" ht="22.5" customHeight="1" x14ac:dyDescent="0.3">
      <c r="B213" s="35"/>
      <c r="C213" s="184" t="s">
        <v>343</v>
      </c>
      <c r="D213" s="184" t="s">
        <v>134</v>
      </c>
      <c r="E213" s="185" t="s">
        <v>186</v>
      </c>
      <c r="F213" s="186" t="s">
        <v>187</v>
      </c>
      <c r="G213" s="187" t="s">
        <v>181</v>
      </c>
      <c r="H213" s="188">
        <v>11.532999999999999</v>
      </c>
      <c r="I213" s="189"/>
      <c r="J213" s="190">
        <f>ROUND(I213*H213,2)</f>
        <v>0</v>
      </c>
      <c r="K213" s="186" t="s">
        <v>147</v>
      </c>
      <c r="L213" s="55"/>
      <c r="M213" s="191" t="s">
        <v>20</v>
      </c>
      <c r="N213" s="192" t="s">
        <v>44</v>
      </c>
      <c r="O213" s="36"/>
      <c r="P213" s="193">
        <f>O213*H213</f>
        <v>0</v>
      </c>
      <c r="Q213" s="193">
        <v>0</v>
      </c>
      <c r="R213" s="193">
        <f>Q213*H213</f>
        <v>0</v>
      </c>
      <c r="S213" s="193">
        <v>0</v>
      </c>
      <c r="T213" s="194">
        <f>S213*H213</f>
        <v>0</v>
      </c>
      <c r="AR213" s="18" t="s">
        <v>138</v>
      </c>
      <c r="AT213" s="18" t="s">
        <v>134</v>
      </c>
      <c r="AU213" s="18" t="s">
        <v>139</v>
      </c>
      <c r="AY213" s="18" t="s">
        <v>129</v>
      </c>
      <c r="BE213" s="195">
        <f>IF(N213="základní",J213,0)</f>
        <v>0</v>
      </c>
      <c r="BF213" s="195">
        <f>IF(N213="snížená",J213,0)</f>
        <v>0</v>
      </c>
      <c r="BG213" s="195">
        <f>IF(N213="zákl. přenesená",J213,0)</f>
        <v>0</v>
      </c>
      <c r="BH213" s="195">
        <f>IF(N213="sníž. přenesená",J213,0)</f>
        <v>0</v>
      </c>
      <c r="BI213" s="195">
        <f>IF(N213="nulová",J213,0)</f>
        <v>0</v>
      </c>
      <c r="BJ213" s="18" t="s">
        <v>22</v>
      </c>
      <c r="BK213" s="195">
        <f>ROUND(I213*H213,2)</f>
        <v>0</v>
      </c>
      <c r="BL213" s="18" t="s">
        <v>138</v>
      </c>
      <c r="BM213" s="18" t="s">
        <v>344</v>
      </c>
    </row>
    <row r="214" spans="2:65" s="11" customFormat="1" ht="13.5" x14ac:dyDescent="0.3">
      <c r="B214" s="196"/>
      <c r="C214" s="197"/>
      <c r="D214" s="198" t="s">
        <v>141</v>
      </c>
      <c r="E214" s="199" t="s">
        <v>20</v>
      </c>
      <c r="F214" s="200" t="s">
        <v>189</v>
      </c>
      <c r="G214" s="197"/>
      <c r="H214" s="201" t="s">
        <v>20</v>
      </c>
      <c r="I214" s="202"/>
      <c r="J214" s="197"/>
      <c r="K214" s="197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141</v>
      </c>
      <c r="AU214" s="207" t="s">
        <v>139</v>
      </c>
      <c r="AV214" s="11" t="s">
        <v>22</v>
      </c>
      <c r="AW214" s="11" t="s">
        <v>37</v>
      </c>
      <c r="AX214" s="11" t="s">
        <v>73</v>
      </c>
      <c r="AY214" s="207" t="s">
        <v>129</v>
      </c>
    </row>
    <row r="215" spans="2:65" s="12" customFormat="1" ht="13.5" x14ac:dyDescent="0.3">
      <c r="B215" s="208"/>
      <c r="C215" s="209"/>
      <c r="D215" s="210" t="s">
        <v>141</v>
      </c>
      <c r="E215" s="211" t="s">
        <v>20</v>
      </c>
      <c r="F215" s="212" t="s">
        <v>342</v>
      </c>
      <c r="G215" s="209"/>
      <c r="H215" s="213">
        <v>11.532999999999999</v>
      </c>
      <c r="I215" s="214"/>
      <c r="J215" s="209"/>
      <c r="K215" s="209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141</v>
      </c>
      <c r="AU215" s="219" t="s">
        <v>139</v>
      </c>
      <c r="AV215" s="12" t="s">
        <v>81</v>
      </c>
      <c r="AW215" s="12" t="s">
        <v>37</v>
      </c>
      <c r="AX215" s="12" t="s">
        <v>22</v>
      </c>
      <c r="AY215" s="219" t="s">
        <v>129</v>
      </c>
    </row>
    <row r="216" spans="2:65" s="1" customFormat="1" ht="22.5" customHeight="1" x14ac:dyDescent="0.3">
      <c r="B216" s="35"/>
      <c r="C216" s="184" t="s">
        <v>345</v>
      </c>
      <c r="D216" s="184" t="s">
        <v>134</v>
      </c>
      <c r="E216" s="185" t="s">
        <v>190</v>
      </c>
      <c r="F216" s="186" t="s">
        <v>191</v>
      </c>
      <c r="G216" s="187" t="s">
        <v>181</v>
      </c>
      <c r="H216" s="188">
        <v>46.131999999999998</v>
      </c>
      <c r="I216" s="189"/>
      <c r="J216" s="190">
        <f>ROUND(I216*H216,2)</f>
        <v>0</v>
      </c>
      <c r="K216" s="186" t="s">
        <v>147</v>
      </c>
      <c r="L216" s="55"/>
      <c r="M216" s="191" t="s">
        <v>20</v>
      </c>
      <c r="N216" s="192" t="s">
        <v>44</v>
      </c>
      <c r="O216" s="36"/>
      <c r="P216" s="193">
        <f>O216*H216</f>
        <v>0</v>
      </c>
      <c r="Q216" s="193">
        <v>0</v>
      </c>
      <c r="R216" s="193">
        <f>Q216*H216</f>
        <v>0</v>
      </c>
      <c r="S216" s="193">
        <v>0</v>
      </c>
      <c r="T216" s="194">
        <f>S216*H216</f>
        <v>0</v>
      </c>
      <c r="AR216" s="18" t="s">
        <v>138</v>
      </c>
      <c r="AT216" s="18" t="s">
        <v>134</v>
      </c>
      <c r="AU216" s="18" t="s">
        <v>139</v>
      </c>
      <c r="AY216" s="18" t="s">
        <v>129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18" t="s">
        <v>22</v>
      </c>
      <c r="BK216" s="195">
        <f>ROUND(I216*H216,2)</f>
        <v>0</v>
      </c>
      <c r="BL216" s="18" t="s">
        <v>138</v>
      </c>
      <c r="BM216" s="18" t="s">
        <v>346</v>
      </c>
    </row>
    <row r="217" spans="2:65" s="11" customFormat="1" ht="13.5" x14ac:dyDescent="0.3">
      <c r="B217" s="196"/>
      <c r="C217" s="197"/>
      <c r="D217" s="198" t="s">
        <v>141</v>
      </c>
      <c r="E217" s="199" t="s">
        <v>20</v>
      </c>
      <c r="F217" s="200" t="s">
        <v>193</v>
      </c>
      <c r="G217" s="197"/>
      <c r="H217" s="201" t="s">
        <v>20</v>
      </c>
      <c r="I217" s="202"/>
      <c r="J217" s="197"/>
      <c r="K217" s="197"/>
      <c r="L217" s="203"/>
      <c r="M217" s="204"/>
      <c r="N217" s="205"/>
      <c r="O217" s="205"/>
      <c r="P217" s="205"/>
      <c r="Q217" s="205"/>
      <c r="R217" s="205"/>
      <c r="S217" s="205"/>
      <c r="T217" s="206"/>
      <c r="AT217" s="207" t="s">
        <v>141</v>
      </c>
      <c r="AU217" s="207" t="s">
        <v>139</v>
      </c>
      <c r="AV217" s="11" t="s">
        <v>22</v>
      </c>
      <c r="AW217" s="11" t="s">
        <v>37</v>
      </c>
      <c r="AX217" s="11" t="s">
        <v>73</v>
      </c>
      <c r="AY217" s="207" t="s">
        <v>129</v>
      </c>
    </row>
    <row r="218" spans="2:65" s="12" customFormat="1" ht="13.5" x14ac:dyDescent="0.3">
      <c r="B218" s="208"/>
      <c r="C218" s="209"/>
      <c r="D218" s="210" t="s">
        <v>141</v>
      </c>
      <c r="E218" s="211" t="s">
        <v>20</v>
      </c>
      <c r="F218" s="212" t="s">
        <v>347</v>
      </c>
      <c r="G218" s="209"/>
      <c r="H218" s="213">
        <v>46.131999999999998</v>
      </c>
      <c r="I218" s="214"/>
      <c r="J218" s="209"/>
      <c r="K218" s="209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141</v>
      </c>
      <c r="AU218" s="219" t="s">
        <v>139</v>
      </c>
      <c r="AV218" s="12" t="s">
        <v>81</v>
      </c>
      <c r="AW218" s="12" t="s">
        <v>37</v>
      </c>
      <c r="AX218" s="12" t="s">
        <v>22</v>
      </c>
      <c r="AY218" s="219" t="s">
        <v>129</v>
      </c>
    </row>
    <row r="219" spans="2:65" s="1" customFormat="1" ht="22.5" customHeight="1" x14ac:dyDescent="0.3">
      <c r="B219" s="35"/>
      <c r="C219" s="184" t="s">
        <v>348</v>
      </c>
      <c r="D219" s="184" t="s">
        <v>134</v>
      </c>
      <c r="E219" s="185" t="s">
        <v>202</v>
      </c>
      <c r="F219" s="186" t="s">
        <v>203</v>
      </c>
      <c r="G219" s="187" t="s">
        <v>181</v>
      </c>
      <c r="H219" s="188">
        <v>11.532999999999999</v>
      </c>
      <c r="I219" s="189"/>
      <c r="J219" s="190">
        <f>ROUND(I219*H219,2)</f>
        <v>0</v>
      </c>
      <c r="K219" s="186" t="s">
        <v>147</v>
      </c>
      <c r="L219" s="55"/>
      <c r="M219" s="191" t="s">
        <v>20</v>
      </c>
      <c r="N219" s="192" t="s">
        <v>44</v>
      </c>
      <c r="O219" s="36"/>
      <c r="P219" s="193">
        <f>O219*H219</f>
        <v>0</v>
      </c>
      <c r="Q219" s="193">
        <v>0</v>
      </c>
      <c r="R219" s="193">
        <f>Q219*H219</f>
        <v>0</v>
      </c>
      <c r="S219" s="193">
        <v>0</v>
      </c>
      <c r="T219" s="194">
        <f>S219*H219</f>
        <v>0</v>
      </c>
      <c r="AR219" s="18" t="s">
        <v>138</v>
      </c>
      <c r="AT219" s="18" t="s">
        <v>134</v>
      </c>
      <c r="AU219" s="18" t="s">
        <v>139</v>
      </c>
      <c r="AY219" s="18" t="s">
        <v>129</v>
      </c>
      <c r="BE219" s="195">
        <f>IF(N219="základní",J219,0)</f>
        <v>0</v>
      </c>
      <c r="BF219" s="195">
        <f>IF(N219="snížená",J219,0)</f>
        <v>0</v>
      </c>
      <c r="BG219" s="195">
        <f>IF(N219="zákl. přenesená",J219,0)</f>
        <v>0</v>
      </c>
      <c r="BH219" s="195">
        <f>IF(N219="sníž. přenesená",J219,0)</f>
        <v>0</v>
      </c>
      <c r="BI219" s="195">
        <f>IF(N219="nulová",J219,0)</f>
        <v>0</v>
      </c>
      <c r="BJ219" s="18" t="s">
        <v>22</v>
      </c>
      <c r="BK219" s="195">
        <f>ROUND(I219*H219,2)</f>
        <v>0</v>
      </c>
      <c r="BL219" s="18" t="s">
        <v>138</v>
      </c>
      <c r="BM219" s="18" t="s">
        <v>349</v>
      </c>
    </row>
    <row r="220" spans="2:65" s="11" customFormat="1" ht="13.5" x14ac:dyDescent="0.3">
      <c r="B220" s="196"/>
      <c r="C220" s="197"/>
      <c r="D220" s="198" t="s">
        <v>141</v>
      </c>
      <c r="E220" s="199" t="s">
        <v>20</v>
      </c>
      <c r="F220" s="200" t="s">
        <v>183</v>
      </c>
      <c r="G220" s="197"/>
      <c r="H220" s="201" t="s">
        <v>20</v>
      </c>
      <c r="I220" s="202"/>
      <c r="J220" s="197"/>
      <c r="K220" s="197"/>
      <c r="L220" s="203"/>
      <c r="M220" s="204"/>
      <c r="N220" s="205"/>
      <c r="O220" s="205"/>
      <c r="P220" s="205"/>
      <c r="Q220" s="205"/>
      <c r="R220" s="205"/>
      <c r="S220" s="205"/>
      <c r="T220" s="206"/>
      <c r="AT220" s="207" t="s">
        <v>141</v>
      </c>
      <c r="AU220" s="207" t="s">
        <v>139</v>
      </c>
      <c r="AV220" s="11" t="s">
        <v>22</v>
      </c>
      <c r="AW220" s="11" t="s">
        <v>37</v>
      </c>
      <c r="AX220" s="11" t="s">
        <v>73</v>
      </c>
      <c r="AY220" s="207" t="s">
        <v>129</v>
      </c>
    </row>
    <row r="221" spans="2:65" s="12" customFormat="1" ht="13.5" x14ac:dyDescent="0.3">
      <c r="B221" s="208"/>
      <c r="C221" s="209"/>
      <c r="D221" s="210" t="s">
        <v>141</v>
      </c>
      <c r="E221" s="211" t="s">
        <v>20</v>
      </c>
      <c r="F221" s="212" t="s">
        <v>342</v>
      </c>
      <c r="G221" s="209"/>
      <c r="H221" s="213">
        <v>11.532999999999999</v>
      </c>
      <c r="I221" s="214"/>
      <c r="J221" s="209"/>
      <c r="K221" s="209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141</v>
      </c>
      <c r="AU221" s="219" t="s">
        <v>139</v>
      </c>
      <c r="AV221" s="12" t="s">
        <v>81</v>
      </c>
      <c r="AW221" s="12" t="s">
        <v>37</v>
      </c>
      <c r="AX221" s="12" t="s">
        <v>22</v>
      </c>
      <c r="AY221" s="219" t="s">
        <v>129</v>
      </c>
    </row>
    <row r="222" spans="2:65" s="1" customFormat="1" ht="22.5" customHeight="1" x14ac:dyDescent="0.3">
      <c r="B222" s="35"/>
      <c r="C222" s="184" t="s">
        <v>7</v>
      </c>
      <c r="D222" s="184" t="s">
        <v>134</v>
      </c>
      <c r="E222" s="185" t="s">
        <v>208</v>
      </c>
      <c r="F222" s="186" t="s">
        <v>209</v>
      </c>
      <c r="G222" s="187" t="s">
        <v>181</v>
      </c>
      <c r="H222" s="188">
        <v>15.227</v>
      </c>
      <c r="I222" s="189"/>
      <c r="J222" s="190">
        <f>ROUND(I222*H222,2)</f>
        <v>0</v>
      </c>
      <c r="K222" s="186" t="s">
        <v>147</v>
      </c>
      <c r="L222" s="55"/>
      <c r="M222" s="191" t="s">
        <v>20</v>
      </c>
      <c r="N222" s="192" t="s">
        <v>44</v>
      </c>
      <c r="O222" s="36"/>
      <c r="P222" s="193">
        <f>O222*H222</f>
        <v>0</v>
      </c>
      <c r="Q222" s="193">
        <v>0</v>
      </c>
      <c r="R222" s="193">
        <f>Q222*H222</f>
        <v>0</v>
      </c>
      <c r="S222" s="193">
        <v>0</v>
      </c>
      <c r="T222" s="194">
        <f>S222*H222</f>
        <v>0</v>
      </c>
      <c r="AR222" s="18" t="s">
        <v>138</v>
      </c>
      <c r="AT222" s="18" t="s">
        <v>134</v>
      </c>
      <c r="AU222" s="18" t="s">
        <v>139</v>
      </c>
      <c r="AY222" s="18" t="s">
        <v>129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18" t="s">
        <v>22</v>
      </c>
      <c r="BK222" s="195">
        <f>ROUND(I222*H222,2)</f>
        <v>0</v>
      </c>
      <c r="BL222" s="18" t="s">
        <v>138</v>
      </c>
      <c r="BM222" s="18" t="s">
        <v>350</v>
      </c>
    </row>
    <row r="223" spans="2:65" s="10" customFormat="1" ht="29.85" customHeight="1" x14ac:dyDescent="0.3">
      <c r="B223" s="165"/>
      <c r="C223" s="166"/>
      <c r="D223" s="167" t="s">
        <v>72</v>
      </c>
      <c r="E223" s="179" t="s">
        <v>351</v>
      </c>
      <c r="F223" s="179" t="s">
        <v>352</v>
      </c>
      <c r="G223" s="166"/>
      <c r="H223" s="166"/>
      <c r="I223" s="169"/>
      <c r="J223" s="180">
        <f>BK223</f>
        <v>0</v>
      </c>
      <c r="K223" s="166"/>
      <c r="L223" s="171"/>
      <c r="M223" s="172"/>
      <c r="N223" s="173"/>
      <c r="O223" s="173"/>
      <c r="P223" s="174">
        <f>P224</f>
        <v>0</v>
      </c>
      <c r="Q223" s="173"/>
      <c r="R223" s="174">
        <f>R224</f>
        <v>0.37060000000000004</v>
      </c>
      <c r="S223" s="173"/>
      <c r="T223" s="175">
        <f>T224</f>
        <v>6.2309999999999997E-2</v>
      </c>
      <c r="AR223" s="176" t="s">
        <v>81</v>
      </c>
      <c r="AT223" s="177" t="s">
        <v>72</v>
      </c>
      <c r="AU223" s="177" t="s">
        <v>22</v>
      </c>
      <c r="AY223" s="176" t="s">
        <v>129</v>
      </c>
      <c r="BK223" s="178">
        <f>BK224</f>
        <v>0</v>
      </c>
    </row>
    <row r="224" spans="2:65" s="10" customFormat="1" ht="14.85" customHeight="1" x14ac:dyDescent="0.3">
      <c r="B224" s="165"/>
      <c r="C224" s="166"/>
      <c r="D224" s="181" t="s">
        <v>72</v>
      </c>
      <c r="E224" s="182" t="s">
        <v>353</v>
      </c>
      <c r="F224" s="182" t="s">
        <v>354</v>
      </c>
      <c r="G224" s="166"/>
      <c r="H224" s="166"/>
      <c r="I224" s="169"/>
      <c r="J224" s="183">
        <f>BK224</f>
        <v>0</v>
      </c>
      <c r="K224" s="166"/>
      <c r="L224" s="171"/>
      <c r="M224" s="172"/>
      <c r="N224" s="173"/>
      <c r="O224" s="173"/>
      <c r="P224" s="174">
        <f>SUM(P225:P263)</f>
        <v>0</v>
      </c>
      <c r="Q224" s="173"/>
      <c r="R224" s="174">
        <f>SUM(R225:R263)</f>
        <v>0.37060000000000004</v>
      </c>
      <c r="S224" s="173"/>
      <c r="T224" s="175">
        <f>SUM(T225:T263)</f>
        <v>6.2309999999999997E-2</v>
      </c>
      <c r="AR224" s="176" t="s">
        <v>81</v>
      </c>
      <c r="AT224" s="177" t="s">
        <v>72</v>
      </c>
      <c r="AU224" s="177" t="s">
        <v>81</v>
      </c>
      <c r="AY224" s="176" t="s">
        <v>129</v>
      </c>
      <c r="BK224" s="178">
        <f>SUM(BK225:BK263)</f>
        <v>0</v>
      </c>
    </row>
    <row r="225" spans="2:65" s="1" customFormat="1" ht="22.5" customHeight="1" x14ac:dyDescent="0.3">
      <c r="B225" s="35"/>
      <c r="C225" s="184" t="s">
        <v>355</v>
      </c>
      <c r="D225" s="184" t="s">
        <v>134</v>
      </c>
      <c r="E225" s="185" t="s">
        <v>356</v>
      </c>
      <c r="F225" s="186" t="s">
        <v>357</v>
      </c>
      <c r="G225" s="187" t="s">
        <v>137</v>
      </c>
      <c r="H225" s="188">
        <v>201</v>
      </c>
      <c r="I225" s="189"/>
      <c r="J225" s="190">
        <f>ROUND(I225*H225,2)</f>
        <v>0</v>
      </c>
      <c r="K225" s="186" t="s">
        <v>147</v>
      </c>
      <c r="L225" s="55"/>
      <c r="M225" s="191" t="s">
        <v>20</v>
      </c>
      <c r="N225" s="192" t="s">
        <v>44</v>
      </c>
      <c r="O225" s="36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AR225" s="18" t="s">
        <v>138</v>
      </c>
      <c r="AT225" s="18" t="s">
        <v>134</v>
      </c>
      <c r="AU225" s="18" t="s">
        <v>139</v>
      </c>
      <c r="AY225" s="18" t="s">
        <v>129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18" t="s">
        <v>22</v>
      </c>
      <c r="BK225" s="195">
        <f>ROUND(I225*H225,2)</f>
        <v>0</v>
      </c>
      <c r="BL225" s="18" t="s">
        <v>138</v>
      </c>
      <c r="BM225" s="18" t="s">
        <v>358</v>
      </c>
    </row>
    <row r="226" spans="2:65" s="11" customFormat="1" ht="13.5" x14ac:dyDescent="0.3">
      <c r="B226" s="196"/>
      <c r="C226" s="197"/>
      <c r="D226" s="198" t="s">
        <v>141</v>
      </c>
      <c r="E226" s="199" t="s">
        <v>20</v>
      </c>
      <c r="F226" s="200" t="s">
        <v>359</v>
      </c>
      <c r="G226" s="197"/>
      <c r="H226" s="201" t="s">
        <v>20</v>
      </c>
      <c r="I226" s="202"/>
      <c r="J226" s="197"/>
      <c r="K226" s="197"/>
      <c r="L226" s="203"/>
      <c r="M226" s="204"/>
      <c r="N226" s="205"/>
      <c r="O226" s="205"/>
      <c r="P226" s="205"/>
      <c r="Q226" s="205"/>
      <c r="R226" s="205"/>
      <c r="S226" s="205"/>
      <c r="T226" s="206"/>
      <c r="AT226" s="207" t="s">
        <v>141</v>
      </c>
      <c r="AU226" s="207" t="s">
        <v>139</v>
      </c>
      <c r="AV226" s="11" t="s">
        <v>22</v>
      </c>
      <c r="AW226" s="11" t="s">
        <v>37</v>
      </c>
      <c r="AX226" s="11" t="s">
        <v>73</v>
      </c>
      <c r="AY226" s="207" t="s">
        <v>129</v>
      </c>
    </row>
    <row r="227" spans="2:65" s="12" customFormat="1" ht="13.5" x14ac:dyDescent="0.3">
      <c r="B227" s="208"/>
      <c r="C227" s="209"/>
      <c r="D227" s="210" t="s">
        <v>141</v>
      </c>
      <c r="E227" s="211" t="s">
        <v>20</v>
      </c>
      <c r="F227" s="212" t="s">
        <v>360</v>
      </c>
      <c r="G227" s="209"/>
      <c r="H227" s="213">
        <v>201</v>
      </c>
      <c r="I227" s="214"/>
      <c r="J227" s="209"/>
      <c r="K227" s="209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141</v>
      </c>
      <c r="AU227" s="219" t="s">
        <v>139</v>
      </c>
      <c r="AV227" s="12" t="s">
        <v>81</v>
      </c>
      <c r="AW227" s="12" t="s">
        <v>37</v>
      </c>
      <c r="AX227" s="12" t="s">
        <v>22</v>
      </c>
      <c r="AY227" s="219" t="s">
        <v>129</v>
      </c>
    </row>
    <row r="228" spans="2:65" s="1" customFormat="1" ht="22.5" customHeight="1" x14ac:dyDescent="0.3">
      <c r="B228" s="35"/>
      <c r="C228" s="184" t="s">
        <v>361</v>
      </c>
      <c r="D228" s="184" t="s">
        <v>134</v>
      </c>
      <c r="E228" s="185" t="s">
        <v>362</v>
      </c>
      <c r="F228" s="186" t="s">
        <v>363</v>
      </c>
      <c r="G228" s="187" t="s">
        <v>137</v>
      </c>
      <c r="H228" s="188">
        <v>201</v>
      </c>
      <c r="I228" s="189"/>
      <c r="J228" s="190">
        <f>ROUND(I228*H228,2)</f>
        <v>0</v>
      </c>
      <c r="K228" s="186" t="s">
        <v>147</v>
      </c>
      <c r="L228" s="55"/>
      <c r="M228" s="191" t="s">
        <v>20</v>
      </c>
      <c r="N228" s="192" t="s">
        <v>44</v>
      </c>
      <c r="O228" s="36"/>
      <c r="P228" s="193">
        <f>O228*H228</f>
        <v>0</v>
      </c>
      <c r="Q228" s="193">
        <v>1E-3</v>
      </c>
      <c r="R228" s="193">
        <f>Q228*H228</f>
        <v>0.20100000000000001</v>
      </c>
      <c r="S228" s="193">
        <v>3.1E-4</v>
      </c>
      <c r="T228" s="194">
        <f>S228*H228</f>
        <v>6.2309999999999997E-2</v>
      </c>
      <c r="AR228" s="18" t="s">
        <v>138</v>
      </c>
      <c r="AT228" s="18" t="s">
        <v>134</v>
      </c>
      <c r="AU228" s="18" t="s">
        <v>139</v>
      </c>
      <c r="AY228" s="18" t="s">
        <v>129</v>
      </c>
      <c r="BE228" s="195">
        <f>IF(N228="základní",J228,0)</f>
        <v>0</v>
      </c>
      <c r="BF228" s="195">
        <f>IF(N228="snížená",J228,0)</f>
        <v>0</v>
      </c>
      <c r="BG228" s="195">
        <f>IF(N228="zákl. přenesená",J228,0)</f>
        <v>0</v>
      </c>
      <c r="BH228" s="195">
        <f>IF(N228="sníž. přenesená",J228,0)</f>
        <v>0</v>
      </c>
      <c r="BI228" s="195">
        <f>IF(N228="nulová",J228,0)</f>
        <v>0</v>
      </c>
      <c r="BJ228" s="18" t="s">
        <v>22</v>
      </c>
      <c r="BK228" s="195">
        <f>ROUND(I228*H228,2)</f>
        <v>0</v>
      </c>
      <c r="BL228" s="18" t="s">
        <v>138</v>
      </c>
      <c r="BM228" s="18" t="s">
        <v>364</v>
      </c>
    </row>
    <row r="229" spans="2:65" s="11" customFormat="1" ht="13.5" x14ac:dyDescent="0.3">
      <c r="B229" s="196"/>
      <c r="C229" s="197"/>
      <c r="D229" s="198" t="s">
        <v>141</v>
      </c>
      <c r="E229" s="199" t="s">
        <v>20</v>
      </c>
      <c r="F229" s="200" t="s">
        <v>234</v>
      </c>
      <c r="G229" s="197"/>
      <c r="H229" s="201" t="s">
        <v>20</v>
      </c>
      <c r="I229" s="202"/>
      <c r="J229" s="197"/>
      <c r="K229" s="197"/>
      <c r="L229" s="203"/>
      <c r="M229" s="204"/>
      <c r="N229" s="205"/>
      <c r="O229" s="205"/>
      <c r="P229" s="205"/>
      <c r="Q229" s="205"/>
      <c r="R229" s="205"/>
      <c r="S229" s="205"/>
      <c r="T229" s="206"/>
      <c r="AT229" s="207" t="s">
        <v>141</v>
      </c>
      <c r="AU229" s="207" t="s">
        <v>139</v>
      </c>
      <c r="AV229" s="11" t="s">
        <v>22</v>
      </c>
      <c r="AW229" s="11" t="s">
        <v>37</v>
      </c>
      <c r="AX229" s="11" t="s">
        <v>73</v>
      </c>
      <c r="AY229" s="207" t="s">
        <v>129</v>
      </c>
    </row>
    <row r="230" spans="2:65" s="12" customFormat="1" ht="13.5" x14ac:dyDescent="0.3">
      <c r="B230" s="208"/>
      <c r="C230" s="209"/>
      <c r="D230" s="198" t="s">
        <v>141</v>
      </c>
      <c r="E230" s="220" t="s">
        <v>20</v>
      </c>
      <c r="F230" s="221" t="s">
        <v>235</v>
      </c>
      <c r="G230" s="209"/>
      <c r="H230" s="222">
        <v>12.8</v>
      </c>
      <c r="I230" s="214"/>
      <c r="J230" s="209"/>
      <c r="K230" s="209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141</v>
      </c>
      <c r="AU230" s="219" t="s">
        <v>139</v>
      </c>
      <c r="AV230" s="12" t="s">
        <v>81</v>
      </c>
      <c r="AW230" s="12" t="s">
        <v>37</v>
      </c>
      <c r="AX230" s="12" t="s">
        <v>73</v>
      </c>
      <c r="AY230" s="219" t="s">
        <v>129</v>
      </c>
    </row>
    <row r="231" spans="2:65" s="12" customFormat="1" ht="13.5" x14ac:dyDescent="0.3">
      <c r="B231" s="208"/>
      <c r="C231" s="209"/>
      <c r="D231" s="198" t="s">
        <v>141</v>
      </c>
      <c r="E231" s="220" t="s">
        <v>20</v>
      </c>
      <c r="F231" s="221" t="s">
        <v>236</v>
      </c>
      <c r="G231" s="209"/>
      <c r="H231" s="222">
        <v>1.76</v>
      </c>
      <c r="I231" s="214"/>
      <c r="J231" s="209"/>
      <c r="K231" s="209"/>
      <c r="L231" s="215"/>
      <c r="M231" s="216"/>
      <c r="N231" s="217"/>
      <c r="O231" s="217"/>
      <c r="P231" s="217"/>
      <c r="Q231" s="217"/>
      <c r="R231" s="217"/>
      <c r="S231" s="217"/>
      <c r="T231" s="218"/>
      <c r="AT231" s="219" t="s">
        <v>141</v>
      </c>
      <c r="AU231" s="219" t="s">
        <v>139</v>
      </c>
      <c r="AV231" s="12" t="s">
        <v>81</v>
      </c>
      <c r="AW231" s="12" t="s">
        <v>37</v>
      </c>
      <c r="AX231" s="12" t="s">
        <v>73</v>
      </c>
      <c r="AY231" s="219" t="s">
        <v>129</v>
      </c>
    </row>
    <row r="232" spans="2:65" s="11" customFormat="1" ht="13.5" x14ac:dyDescent="0.3">
      <c r="B232" s="196"/>
      <c r="C232" s="197"/>
      <c r="D232" s="198" t="s">
        <v>141</v>
      </c>
      <c r="E232" s="199" t="s">
        <v>20</v>
      </c>
      <c r="F232" s="200" t="s">
        <v>237</v>
      </c>
      <c r="G232" s="197"/>
      <c r="H232" s="201" t="s">
        <v>20</v>
      </c>
      <c r="I232" s="202"/>
      <c r="J232" s="197"/>
      <c r="K232" s="197"/>
      <c r="L232" s="203"/>
      <c r="M232" s="204"/>
      <c r="N232" s="205"/>
      <c r="O232" s="205"/>
      <c r="P232" s="205"/>
      <c r="Q232" s="205"/>
      <c r="R232" s="205"/>
      <c r="S232" s="205"/>
      <c r="T232" s="206"/>
      <c r="AT232" s="207" t="s">
        <v>141</v>
      </c>
      <c r="AU232" s="207" t="s">
        <v>139</v>
      </c>
      <c r="AV232" s="11" t="s">
        <v>22</v>
      </c>
      <c r="AW232" s="11" t="s">
        <v>37</v>
      </c>
      <c r="AX232" s="11" t="s">
        <v>73</v>
      </c>
      <c r="AY232" s="207" t="s">
        <v>129</v>
      </c>
    </row>
    <row r="233" spans="2:65" s="12" customFormat="1" ht="13.5" x14ac:dyDescent="0.3">
      <c r="B233" s="208"/>
      <c r="C233" s="209"/>
      <c r="D233" s="198" t="s">
        <v>141</v>
      </c>
      <c r="E233" s="220" t="s">
        <v>20</v>
      </c>
      <c r="F233" s="221" t="s">
        <v>238</v>
      </c>
      <c r="G233" s="209"/>
      <c r="H233" s="222">
        <v>63.36</v>
      </c>
      <c r="I233" s="214"/>
      <c r="J233" s="209"/>
      <c r="K233" s="209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141</v>
      </c>
      <c r="AU233" s="219" t="s">
        <v>139</v>
      </c>
      <c r="AV233" s="12" t="s">
        <v>81</v>
      </c>
      <c r="AW233" s="12" t="s">
        <v>37</v>
      </c>
      <c r="AX233" s="12" t="s">
        <v>73</v>
      </c>
      <c r="AY233" s="219" t="s">
        <v>129</v>
      </c>
    </row>
    <row r="234" spans="2:65" s="12" customFormat="1" ht="13.5" x14ac:dyDescent="0.3">
      <c r="B234" s="208"/>
      <c r="C234" s="209"/>
      <c r="D234" s="198" t="s">
        <v>141</v>
      </c>
      <c r="E234" s="220" t="s">
        <v>20</v>
      </c>
      <c r="F234" s="221" t="s">
        <v>239</v>
      </c>
      <c r="G234" s="209"/>
      <c r="H234" s="222">
        <v>5.508</v>
      </c>
      <c r="I234" s="214"/>
      <c r="J234" s="209"/>
      <c r="K234" s="209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141</v>
      </c>
      <c r="AU234" s="219" t="s">
        <v>139</v>
      </c>
      <c r="AV234" s="12" t="s">
        <v>81</v>
      </c>
      <c r="AW234" s="12" t="s">
        <v>37</v>
      </c>
      <c r="AX234" s="12" t="s">
        <v>73</v>
      </c>
      <c r="AY234" s="219" t="s">
        <v>129</v>
      </c>
    </row>
    <row r="235" spans="2:65" s="12" customFormat="1" ht="13.5" x14ac:dyDescent="0.3">
      <c r="B235" s="208"/>
      <c r="C235" s="209"/>
      <c r="D235" s="198" t="s">
        <v>141</v>
      </c>
      <c r="E235" s="220" t="s">
        <v>20</v>
      </c>
      <c r="F235" s="221" t="s">
        <v>365</v>
      </c>
      <c r="G235" s="209"/>
      <c r="H235" s="222">
        <v>18.571999999999999</v>
      </c>
      <c r="I235" s="214"/>
      <c r="J235" s="209"/>
      <c r="K235" s="209"/>
      <c r="L235" s="215"/>
      <c r="M235" s="216"/>
      <c r="N235" s="217"/>
      <c r="O235" s="217"/>
      <c r="P235" s="217"/>
      <c r="Q235" s="217"/>
      <c r="R235" s="217"/>
      <c r="S235" s="217"/>
      <c r="T235" s="218"/>
      <c r="AT235" s="219" t="s">
        <v>141</v>
      </c>
      <c r="AU235" s="219" t="s">
        <v>139</v>
      </c>
      <c r="AV235" s="12" t="s">
        <v>81</v>
      </c>
      <c r="AW235" s="12" t="s">
        <v>37</v>
      </c>
      <c r="AX235" s="12" t="s">
        <v>73</v>
      </c>
      <c r="AY235" s="219" t="s">
        <v>129</v>
      </c>
    </row>
    <row r="236" spans="2:65" s="11" customFormat="1" ht="13.5" x14ac:dyDescent="0.3">
      <c r="B236" s="196"/>
      <c r="C236" s="197"/>
      <c r="D236" s="198" t="s">
        <v>141</v>
      </c>
      <c r="E236" s="199" t="s">
        <v>20</v>
      </c>
      <c r="F236" s="200" t="s">
        <v>241</v>
      </c>
      <c r="G236" s="197"/>
      <c r="H236" s="201" t="s">
        <v>20</v>
      </c>
      <c r="I236" s="202"/>
      <c r="J236" s="197"/>
      <c r="K236" s="197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141</v>
      </c>
      <c r="AU236" s="207" t="s">
        <v>139</v>
      </c>
      <c r="AV236" s="11" t="s">
        <v>22</v>
      </c>
      <c r="AW236" s="11" t="s">
        <v>37</v>
      </c>
      <c r="AX236" s="11" t="s">
        <v>73</v>
      </c>
      <c r="AY236" s="207" t="s">
        <v>129</v>
      </c>
    </row>
    <row r="237" spans="2:65" s="12" customFormat="1" ht="13.5" x14ac:dyDescent="0.3">
      <c r="B237" s="208"/>
      <c r="C237" s="209"/>
      <c r="D237" s="198" t="s">
        <v>141</v>
      </c>
      <c r="E237" s="220" t="s">
        <v>20</v>
      </c>
      <c r="F237" s="221" t="s">
        <v>366</v>
      </c>
      <c r="G237" s="209"/>
      <c r="H237" s="222">
        <v>16</v>
      </c>
      <c r="I237" s="214"/>
      <c r="J237" s="209"/>
      <c r="K237" s="209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141</v>
      </c>
      <c r="AU237" s="219" t="s">
        <v>139</v>
      </c>
      <c r="AV237" s="12" t="s">
        <v>81</v>
      </c>
      <c r="AW237" s="12" t="s">
        <v>37</v>
      </c>
      <c r="AX237" s="12" t="s">
        <v>73</v>
      </c>
      <c r="AY237" s="219" t="s">
        <v>129</v>
      </c>
    </row>
    <row r="238" spans="2:65" s="11" customFormat="1" ht="13.5" x14ac:dyDescent="0.3">
      <c r="B238" s="196"/>
      <c r="C238" s="197"/>
      <c r="D238" s="198" t="s">
        <v>141</v>
      </c>
      <c r="E238" s="199" t="s">
        <v>20</v>
      </c>
      <c r="F238" s="200" t="s">
        <v>367</v>
      </c>
      <c r="G238" s="197"/>
      <c r="H238" s="201" t="s">
        <v>20</v>
      </c>
      <c r="I238" s="202"/>
      <c r="J238" s="197"/>
      <c r="K238" s="197"/>
      <c r="L238" s="203"/>
      <c r="M238" s="204"/>
      <c r="N238" s="205"/>
      <c r="O238" s="205"/>
      <c r="P238" s="205"/>
      <c r="Q238" s="205"/>
      <c r="R238" s="205"/>
      <c r="S238" s="205"/>
      <c r="T238" s="206"/>
      <c r="AT238" s="207" t="s">
        <v>141</v>
      </c>
      <c r="AU238" s="207" t="s">
        <v>139</v>
      </c>
      <c r="AV238" s="11" t="s">
        <v>22</v>
      </c>
      <c r="AW238" s="11" t="s">
        <v>37</v>
      </c>
      <c r="AX238" s="11" t="s">
        <v>73</v>
      </c>
      <c r="AY238" s="207" t="s">
        <v>129</v>
      </c>
    </row>
    <row r="239" spans="2:65" s="11" customFormat="1" ht="13.5" x14ac:dyDescent="0.3">
      <c r="B239" s="196"/>
      <c r="C239" s="197"/>
      <c r="D239" s="198" t="s">
        <v>141</v>
      </c>
      <c r="E239" s="199" t="s">
        <v>20</v>
      </c>
      <c r="F239" s="200" t="s">
        <v>368</v>
      </c>
      <c r="G239" s="197"/>
      <c r="H239" s="201" t="s">
        <v>20</v>
      </c>
      <c r="I239" s="202"/>
      <c r="J239" s="197"/>
      <c r="K239" s="197"/>
      <c r="L239" s="203"/>
      <c r="M239" s="204"/>
      <c r="N239" s="205"/>
      <c r="O239" s="205"/>
      <c r="P239" s="205"/>
      <c r="Q239" s="205"/>
      <c r="R239" s="205"/>
      <c r="S239" s="205"/>
      <c r="T239" s="206"/>
      <c r="AT239" s="207" t="s">
        <v>141</v>
      </c>
      <c r="AU239" s="207" t="s">
        <v>139</v>
      </c>
      <c r="AV239" s="11" t="s">
        <v>22</v>
      </c>
      <c r="AW239" s="11" t="s">
        <v>37</v>
      </c>
      <c r="AX239" s="11" t="s">
        <v>73</v>
      </c>
      <c r="AY239" s="207" t="s">
        <v>129</v>
      </c>
    </row>
    <row r="240" spans="2:65" s="12" customFormat="1" ht="13.5" x14ac:dyDescent="0.3">
      <c r="B240" s="208"/>
      <c r="C240" s="209"/>
      <c r="D240" s="198" t="s">
        <v>141</v>
      </c>
      <c r="E240" s="220" t="s">
        <v>20</v>
      </c>
      <c r="F240" s="221" t="s">
        <v>248</v>
      </c>
      <c r="G240" s="209"/>
      <c r="H240" s="222">
        <v>-47</v>
      </c>
      <c r="I240" s="214"/>
      <c r="J240" s="209"/>
      <c r="K240" s="209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141</v>
      </c>
      <c r="AU240" s="219" t="s">
        <v>139</v>
      </c>
      <c r="AV240" s="12" t="s">
        <v>81</v>
      </c>
      <c r="AW240" s="12" t="s">
        <v>37</v>
      </c>
      <c r="AX240" s="12" t="s">
        <v>73</v>
      </c>
      <c r="AY240" s="219" t="s">
        <v>129</v>
      </c>
    </row>
    <row r="241" spans="2:65" s="13" customFormat="1" ht="13.5" x14ac:dyDescent="0.3">
      <c r="B241" s="227"/>
      <c r="C241" s="228"/>
      <c r="D241" s="198" t="s">
        <v>141</v>
      </c>
      <c r="E241" s="229" t="s">
        <v>20</v>
      </c>
      <c r="F241" s="230" t="s">
        <v>243</v>
      </c>
      <c r="G241" s="228"/>
      <c r="H241" s="231">
        <v>71</v>
      </c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AT241" s="237" t="s">
        <v>141</v>
      </c>
      <c r="AU241" s="237" t="s">
        <v>139</v>
      </c>
      <c r="AV241" s="13" t="s">
        <v>139</v>
      </c>
      <c r="AW241" s="13" t="s">
        <v>37</v>
      </c>
      <c r="AX241" s="13" t="s">
        <v>73</v>
      </c>
      <c r="AY241" s="237" t="s">
        <v>129</v>
      </c>
    </row>
    <row r="242" spans="2:65" s="11" customFormat="1" ht="13.5" x14ac:dyDescent="0.3">
      <c r="B242" s="196"/>
      <c r="C242" s="197"/>
      <c r="D242" s="198" t="s">
        <v>141</v>
      </c>
      <c r="E242" s="199" t="s">
        <v>20</v>
      </c>
      <c r="F242" s="200" t="s">
        <v>369</v>
      </c>
      <c r="G242" s="197"/>
      <c r="H242" s="201" t="s">
        <v>20</v>
      </c>
      <c r="I242" s="202"/>
      <c r="J242" s="197"/>
      <c r="K242" s="197"/>
      <c r="L242" s="203"/>
      <c r="M242" s="204"/>
      <c r="N242" s="205"/>
      <c r="O242" s="205"/>
      <c r="P242" s="205"/>
      <c r="Q242" s="205"/>
      <c r="R242" s="205"/>
      <c r="S242" s="205"/>
      <c r="T242" s="206"/>
      <c r="AT242" s="207" t="s">
        <v>141</v>
      </c>
      <c r="AU242" s="207" t="s">
        <v>139</v>
      </c>
      <c r="AV242" s="11" t="s">
        <v>22</v>
      </c>
      <c r="AW242" s="11" t="s">
        <v>37</v>
      </c>
      <c r="AX242" s="11" t="s">
        <v>73</v>
      </c>
      <c r="AY242" s="207" t="s">
        <v>129</v>
      </c>
    </row>
    <row r="243" spans="2:65" s="11" customFormat="1" ht="13.5" x14ac:dyDescent="0.3">
      <c r="B243" s="196"/>
      <c r="C243" s="197"/>
      <c r="D243" s="198" t="s">
        <v>141</v>
      </c>
      <c r="E243" s="199" t="s">
        <v>20</v>
      </c>
      <c r="F243" s="200" t="s">
        <v>270</v>
      </c>
      <c r="G243" s="197"/>
      <c r="H243" s="201" t="s">
        <v>20</v>
      </c>
      <c r="I243" s="202"/>
      <c r="J243" s="197"/>
      <c r="K243" s="197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141</v>
      </c>
      <c r="AU243" s="207" t="s">
        <v>139</v>
      </c>
      <c r="AV243" s="11" t="s">
        <v>22</v>
      </c>
      <c r="AW243" s="11" t="s">
        <v>37</v>
      </c>
      <c r="AX243" s="11" t="s">
        <v>73</v>
      </c>
      <c r="AY243" s="207" t="s">
        <v>129</v>
      </c>
    </row>
    <row r="244" spans="2:65" s="12" customFormat="1" ht="13.5" x14ac:dyDescent="0.3">
      <c r="B244" s="208"/>
      <c r="C244" s="209"/>
      <c r="D244" s="198" t="s">
        <v>141</v>
      </c>
      <c r="E244" s="220" t="s">
        <v>20</v>
      </c>
      <c r="F244" s="221" t="s">
        <v>271</v>
      </c>
      <c r="G244" s="209"/>
      <c r="H244" s="222">
        <v>50.4</v>
      </c>
      <c r="I244" s="214"/>
      <c r="J244" s="209"/>
      <c r="K244" s="209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141</v>
      </c>
      <c r="AU244" s="219" t="s">
        <v>139</v>
      </c>
      <c r="AV244" s="12" t="s">
        <v>81</v>
      </c>
      <c r="AW244" s="12" t="s">
        <v>37</v>
      </c>
      <c r="AX244" s="12" t="s">
        <v>73</v>
      </c>
      <c r="AY244" s="219" t="s">
        <v>129</v>
      </c>
    </row>
    <row r="245" spans="2:65" s="11" customFormat="1" ht="13.5" x14ac:dyDescent="0.3">
      <c r="B245" s="196"/>
      <c r="C245" s="197"/>
      <c r="D245" s="198" t="s">
        <v>141</v>
      </c>
      <c r="E245" s="199" t="s">
        <v>20</v>
      </c>
      <c r="F245" s="200" t="s">
        <v>272</v>
      </c>
      <c r="G245" s="197"/>
      <c r="H245" s="201" t="s">
        <v>20</v>
      </c>
      <c r="I245" s="202"/>
      <c r="J245" s="197"/>
      <c r="K245" s="197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141</v>
      </c>
      <c r="AU245" s="207" t="s">
        <v>139</v>
      </c>
      <c r="AV245" s="11" t="s">
        <v>22</v>
      </c>
      <c r="AW245" s="11" t="s">
        <v>37</v>
      </c>
      <c r="AX245" s="11" t="s">
        <v>73</v>
      </c>
      <c r="AY245" s="207" t="s">
        <v>129</v>
      </c>
    </row>
    <row r="246" spans="2:65" s="12" customFormat="1" ht="13.5" x14ac:dyDescent="0.3">
      <c r="B246" s="208"/>
      <c r="C246" s="209"/>
      <c r="D246" s="198" t="s">
        <v>141</v>
      </c>
      <c r="E246" s="220" t="s">
        <v>20</v>
      </c>
      <c r="F246" s="221" t="s">
        <v>273</v>
      </c>
      <c r="G246" s="209"/>
      <c r="H246" s="222">
        <v>212</v>
      </c>
      <c r="I246" s="214"/>
      <c r="J246" s="209"/>
      <c r="K246" s="209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141</v>
      </c>
      <c r="AU246" s="219" t="s">
        <v>139</v>
      </c>
      <c r="AV246" s="12" t="s">
        <v>81</v>
      </c>
      <c r="AW246" s="12" t="s">
        <v>37</v>
      </c>
      <c r="AX246" s="12" t="s">
        <v>73</v>
      </c>
      <c r="AY246" s="219" t="s">
        <v>129</v>
      </c>
    </row>
    <row r="247" spans="2:65" s="11" customFormat="1" ht="13.5" x14ac:dyDescent="0.3">
      <c r="B247" s="196"/>
      <c r="C247" s="197"/>
      <c r="D247" s="198" t="s">
        <v>141</v>
      </c>
      <c r="E247" s="199" t="s">
        <v>20</v>
      </c>
      <c r="F247" s="200" t="s">
        <v>274</v>
      </c>
      <c r="G247" s="197"/>
      <c r="H247" s="201" t="s">
        <v>20</v>
      </c>
      <c r="I247" s="202"/>
      <c r="J247" s="197"/>
      <c r="K247" s="197"/>
      <c r="L247" s="203"/>
      <c r="M247" s="204"/>
      <c r="N247" s="205"/>
      <c r="O247" s="205"/>
      <c r="P247" s="205"/>
      <c r="Q247" s="205"/>
      <c r="R247" s="205"/>
      <c r="S247" s="205"/>
      <c r="T247" s="206"/>
      <c r="AT247" s="207" t="s">
        <v>141</v>
      </c>
      <c r="AU247" s="207" t="s">
        <v>139</v>
      </c>
      <c r="AV247" s="11" t="s">
        <v>22</v>
      </c>
      <c r="AW247" s="11" t="s">
        <v>37</v>
      </c>
      <c r="AX247" s="11" t="s">
        <v>73</v>
      </c>
      <c r="AY247" s="207" t="s">
        <v>129</v>
      </c>
    </row>
    <row r="248" spans="2:65" s="11" customFormat="1" ht="13.5" x14ac:dyDescent="0.3">
      <c r="B248" s="196"/>
      <c r="C248" s="197"/>
      <c r="D248" s="198" t="s">
        <v>141</v>
      </c>
      <c r="E248" s="199" t="s">
        <v>20</v>
      </c>
      <c r="F248" s="200" t="s">
        <v>275</v>
      </c>
      <c r="G248" s="197"/>
      <c r="H248" s="201" t="s">
        <v>20</v>
      </c>
      <c r="I248" s="202"/>
      <c r="J248" s="197"/>
      <c r="K248" s="197"/>
      <c r="L248" s="203"/>
      <c r="M248" s="204"/>
      <c r="N248" s="205"/>
      <c r="O248" s="205"/>
      <c r="P248" s="205"/>
      <c r="Q248" s="205"/>
      <c r="R248" s="205"/>
      <c r="S248" s="205"/>
      <c r="T248" s="206"/>
      <c r="AT248" s="207" t="s">
        <v>141</v>
      </c>
      <c r="AU248" s="207" t="s">
        <v>139</v>
      </c>
      <c r="AV248" s="11" t="s">
        <v>22</v>
      </c>
      <c r="AW248" s="11" t="s">
        <v>37</v>
      </c>
      <c r="AX248" s="11" t="s">
        <v>73</v>
      </c>
      <c r="AY248" s="207" t="s">
        <v>129</v>
      </c>
    </row>
    <row r="249" spans="2:65" s="12" customFormat="1" ht="13.5" x14ac:dyDescent="0.3">
      <c r="B249" s="208"/>
      <c r="C249" s="209"/>
      <c r="D249" s="198" t="s">
        <v>141</v>
      </c>
      <c r="E249" s="220" t="s">
        <v>20</v>
      </c>
      <c r="F249" s="221" t="s">
        <v>276</v>
      </c>
      <c r="G249" s="209"/>
      <c r="H249" s="222">
        <v>39.6</v>
      </c>
      <c r="I249" s="214"/>
      <c r="J249" s="209"/>
      <c r="K249" s="209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141</v>
      </c>
      <c r="AU249" s="219" t="s">
        <v>139</v>
      </c>
      <c r="AV249" s="12" t="s">
        <v>81</v>
      </c>
      <c r="AW249" s="12" t="s">
        <v>37</v>
      </c>
      <c r="AX249" s="12" t="s">
        <v>73</v>
      </c>
      <c r="AY249" s="219" t="s">
        <v>129</v>
      </c>
    </row>
    <row r="250" spans="2:65" s="11" customFormat="1" ht="13.5" x14ac:dyDescent="0.3">
      <c r="B250" s="196"/>
      <c r="C250" s="197"/>
      <c r="D250" s="198" t="s">
        <v>141</v>
      </c>
      <c r="E250" s="199" t="s">
        <v>20</v>
      </c>
      <c r="F250" s="200" t="s">
        <v>367</v>
      </c>
      <c r="G250" s="197"/>
      <c r="H250" s="201" t="s">
        <v>20</v>
      </c>
      <c r="I250" s="202"/>
      <c r="J250" s="197"/>
      <c r="K250" s="197"/>
      <c r="L250" s="203"/>
      <c r="M250" s="204"/>
      <c r="N250" s="205"/>
      <c r="O250" s="205"/>
      <c r="P250" s="205"/>
      <c r="Q250" s="205"/>
      <c r="R250" s="205"/>
      <c r="S250" s="205"/>
      <c r="T250" s="206"/>
      <c r="AT250" s="207" t="s">
        <v>141</v>
      </c>
      <c r="AU250" s="207" t="s">
        <v>139</v>
      </c>
      <c r="AV250" s="11" t="s">
        <v>22</v>
      </c>
      <c r="AW250" s="11" t="s">
        <v>37</v>
      </c>
      <c r="AX250" s="11" t="s">
        <v>73</v>
      </c>
      <c r="AY250" s="207" t="s">
        <v>129</v>
      </c>
    </row>
    <row r="251" spans="2:65" s="11" customFormat="1" ht="13.5" x14ac:dyDescent="0.3">
      <c r="B251" s="196"/>
      <c r="C251" s="197"/>
      <c r="D251" s="198" t="s">
        <v>141</v>
      </c>
      <c r="E251" s="199" t="s">
        <v>20</v>
      </c>
      <c r="F251" s="200" t="s">
        <v>370</v>
      </c>
      <c r="G251" s="197"/>
      <c r="H251" s="201" t="s">
        <v>20</v>
      </c>
      <c r="I251" s="202"/>
      <c r="J251" s="197"/>
      <c r="K251" s="197"/>
      <c r="L251" s="203"/>
      <c r="M251" s="204"/>
      <c r="N251" s="205"/>
      <c r="O251" s="205"/>
      <c r="P251" s="205"/>
      <c r="Q251" s="205"/>
      <c r="R251" s="205"/>
      <c r="S251" s="205"/>
      <c r="T251" s="206"/>
      <c r="AT251" s="207" t="s">
        <v>141</v>
      </c>
      <c r="AU251" s="207" t="s">
        <v>139</v>
      </c>
      <c r="AV251" s="11" t="s">
        <v>22</v>
      </c>
      <c r="AW251" s="11" t="s">
        <v>37</v>
      </c>
      <c r="AX251" s="11" t="s">
        <v>73</v>
      </c>
      <c r="AY251" s="207" t="s">
        <v>129</v>
      </c>
    </row>
    <row r="252" spans="2:65" s="12" customFormat="1" ht="13.5" x14ac:dyDescent="0.3">
      <c r="B252" s="208"/>
      <c r="C252" s="209"/>
      <c r="D252" s="198" t="s">
        <v>141</v>
      </c>
      <c r="E252" s="220" t="s">
        <v>20</v>
      </c>
      <c r="F252" s="221" t="s">
        <v>280</v>
      </c>
      <c r="G252" s="209"/>
      <c r="H252" s="222">
        <v>-172</v>
      </c>
      <c r="I252" s="214"/>
      <c r="J252" s="209"/>
      <c r="K252" s="209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141</v>
      </c>
      <c r="AU252" s="219" t="s">
        <v>139</v>
      </c>
      <c r="AV252" s="12" t="s">
        <v>81</v>
      </c>
      <c r="AW252" s="12" t="s">
        <v>37</v>
      </c>
      <c r="AX252" s="12" t="s">
        <v>73</v>
      </c>
      <c r="AY252" s="219" t="s">
        <v>129</v>
      </c>
    </row>
    <row r="253" spans="2:65" s="13" customFormat="1" ht="13.5" x14ac:dyDescent="0.3">
      <c r="B253" s="227"/>
      <c r="C253" s="228"/>
      <c r="D253" s="198" t="s">
        <v>141</v>
      </c>
      <c r="E253" s="229" t="s">
        <v>20</v>
      </c>
      <c r="F253" s="230" t="s">
        <v>243</v>
      </c>
      <c r="G253" s="228"/>
      <c r="H253" s="231">
        <v>130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141</v>
      </c>
      <c r="AU253" s="237" t="s">
        <v>139</v>
      </c>
      <c r="AV253" s="13" t="s">
        <v>139</v>
      </c>
      <c r="AW253" s="13" t="s">
        <v>37</v>
      </c>
      <c r="AX253" s="13" t="s">
        <v>73</v>
      </c>
      <c r="AY253" s="237" t="s">
        <v>129</v>
      </c>
    </row>
    <row r="254" spans="2:65" s="14" customFormat="1" ht="13.5" x14ac:dyDescent="0.3">
      <c r="B254" s="238"/>
      <c r="C254" s="239"/>
      <c r="D254" s="210" t="s">
        <v>141</v>
      </c>
      <c r="E254" s="240" t="s">
        <v>20</v>
      </c>
      <c r="F254" s="241" t="s">
        <v>249</v>
      </c>
      <c r="G254" s="239"/>
      <c r="H254" s="242">
        <v>201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141</v>
      </c>
      <c r="AU254" s="248" t="s">
        <v>139</v>
      </c>
      <c r="AV254" s="14" t="s">
        <v>138</v>
      </c>
      <c r="AW254" s="14" t="s">
        <v>37</v>
      </c>
      <c r="AX254" s="14" t="s">
        <v>22</v>
      </c>
      <c r="AY254" s="248" t="s">
        <v>129</v>
      </c>
    </row>
    <row r="255" spans="2:65" s="1" customFormat="1" ht="22.5" customHeight="1" x14ac:dyDescent="0.3">
      <c r="B255" s="35"/>
      <c r="C255" s="184" t="s">
        <v>371</v>
      </c>
      <c r="D255" s="184" t="s">
        <v>134</v>
      </c>
      <c r="E255" s="185" t="s">
        <v>372</v>
      </c>
      <c r="F255" s="186" t="s">
        <v>373</v>
      </c>
      <c r="G255" s="187" t="s">
        <v>137</v>
      </c>
      <c r="H255" s="188">
        <v>424</v>
      </c>
      <c r="I255" s="189"/>
      <c r="J255" s="190">
        <f>ROUND(I255*H255,2)</f>
        <v>0</v>
      </c>
      <c r="K255" s="186" t="s">
        <v>20</v>
      </c>
      <c r="L255" s="55"/>
      <c r="M255" s="191" t="s">
        <v>20</v>
      </c>
      <c r="N255" s="192" t="s">
        <v>44</v>
      </c>
      <c r="O255" s="36"/>
      <c r="P255" s="193">
        <f>O255*H255</f>
        <v>0</v>
      </c>
      <c r="Q255" s="193">
        <v>4.0000000000000002E-4</v>
      </c>
      <c r="R255" s="193">
        <f>Q255*H255</f>
        <v>0.1696</v>
      </c>
      <c r="S255" s="193">
        <v>0</v>
      </c>
      <c r="T255" s="194">
        <f>S255*H255</f>
        <v>0</v>
      </c>
      <c r="AR255" s="18" t="s">
        <v>138</v>
      </c>
      <c r="AT255" s="18" t="s">
        <v>134</v>
      </c>
      <c r="AU255" s="18" t="s">
        <v>139</v>
      </c>
      <c r="AY255" s="18" t="s">
        <v>129</v>
      </c>
      <c r="BE255" s="195">
        <f>IF(N255="základní",J255,0)</f>
        <v>0</v>
      </c>
      <c r="BF255" s="195">
        <f>IF(N255="snížená",J255,0)</f>
        <v>0</v>
      </c>
      <c r="BG255" s="195">
        <f>IF(N255="zákl. přenesená",J255,0)</f>
        <v>0</v>
      </c>
      <c r="BH255" s="195">
        <f>IF(N255="sníž. přenesená",J255,0)</f>
        <v>0</v>
      </c>
      <c r="BI255" s="195">
        <f>IF(N255="nulová",J255,0)</f>
        <v>0</v>
      </c>
      <c r="BJ255" s="18" t="s">
        <v>22</v>
      </c>
      <c r="BK255" s="195">
        <f>ROUND(I255*H255,2)</f>
        <v>0</v>
      </c>
      <c r="BL255" s="18" t="s">
        <v>138</v>
      </c>
      <c r="BM255" s="18" t="s">
        <v>374</v>
      </c>
    </row>
    <row r="256" spans="2:65" s="11" customFormat="1" ht="13.5" x14ac:dyDescent="0.3">
      <c r="B256" s="196"/>
      <c r="C256" s="197"/>
      <c r="D256" s="198" t="s">
        <v>141</v>
      </c>
      <c r="E256" s="199" t="s">
        <v>20</v>
      </c>
      <c r="F256" s="200" t="s">
        <v>375</v>
      </c>
      <c r="G256" s="197"/>
      <c r="H256" s="201" t="s">
        <v>20</v>
      </c>
      <c r="I256" s="202"/>
      <c r="J256" s="197"/>
      <c r="K256" s="197"/>
      <c r="L256" s="203"/>
      <c r="M256" s="204"/>
      <c r="N256" s="205"/>
      <c r="O256" s="205"/>
      <c r="P256" s="205"/>
      <c r="Q256" s="205"/>
      <c r="R256" s="205"/>
      <c r="S256" s="205"/>
      <c r="T256" s="206"/>
      <c r="AT256" s="207" t="s">
        <v>141</v>
      </c>
      <c r="AU256" s="207" t="s">
        <v>139</v>
      </c>
      <c r="AV256" s="11" t="s">
        <v>22</v>
      </c>
      <c r="AW256" s="11" t="s">
        <v>37</v>
      </c>
      <c r="AX256" s="11" t="s">
        <v>73</v>
      </c>
      <c r="AY256" s="207" t="s">
        <v>129</v>
      </c>
    </row>
    <row r="257" spans="2:51" s="11" customFormat="1" ht="13.5" x14ac:dyDescent="0.3">
      <c r="B257" s="196"/>
      <c r="C257" s="197"/>
      <c r="D257" s="198" t="s">
        <v>141</v>
      </c>
      <c r="E257" s="199" t="s">
        <v>20</v>
      </c>
      <c r="F257" s="200" t="s">
        <v>376</v>
      </c>
      <c r="G257" s="197"/>
      <c r="H257" s="201" t="s">
        <v>20</v>
      </c>
      <c r="I257" s="202"/>
      <c r="J257" s="197"/>
      <c r="K257" s="197"/>
      <c r="L257" s="203"/>
      <c r="M257" s="204"/>
      <c r="N257" s="205"/>
      <c r="O257" s="205"/>
      <c r="P257" s="205"/>
      <c r="Q257" s="205"/>
      <c r="R257" s="205"/>
      <c r="S257" s="205"/>
      <c r="T257" s="206"/>
      <c r="AT257" s="207" t="s">
        <v>141</v>
      </c>
      <c r="AU257" s="207" t="s">
        <v>139</v>
      </c>
      <c r="AV257" s="11" t="s">
        <v>22</v>
      </c>
      <c r="AW257" s="11" t="s">
        <v>37</v>
      </c>
      <c r="AX257" s="11" t="s">
        <v>73</v>
      </c>
      <c r="AY257" s="207" t="s">
        <v>129</v>
      </c>
    </row>
    <row r="258" spans="2:51" s="11" customFormat="1" ht="13.5" x14ac:dyDescent="0.3">
      <c r="B258" s="196"/>
      <c r="C258" s="197"/>
      <c r="D258" s="198" t="s">
        <v>141</v>
      </c>
      <c r="E258" s="199" t="s">
        <v>20</v>
      </c>
      <c r="F258" s="200" t="s">
        <v>377</v>
      </c>
      <c r="G258" s="197"/>
      <c r="H258" s="201" t="s">
        <v>20</v>
      </c>
      <c r="I258" s="202"/>
      <c r="J258" s="197"/>
      <c r="K258" s="197"/>
      <c r="L258" s="203"/>
      <c r="M258" s="204"/>
      <c r="N258" s="205"/>
      <c r="O258" s="205"/>
      <c r="P258" s="205"/>
      <c r="Q258" s="205"/>
      <c r="R258" s="205"/>
      <c r="S258" s="205"/>
      <c r="T258" s="206"/>
      <c r="AT258" s="207" t="s">
        <v>141</v>
      </c>
      <c r="AU258" s="207" t="s">
        <v>139</v>
      </c>
      <c r="AV258" s="11" t="s">
        <v>22</v>
      </c>
      <c r="AW258" s="11" t="s">
        <v>37</v>
      </c>
      <c r="AX258" s="11" t="s">
        <v>73</v>
      </c>
      <c r="AY258" s="207" t="s">
        <v>129</v>
      </c>
    </row>
    <row r="259" spans="2:51" s="12" customFormat="1" ht="13.5" x14ac:dyDescent="0.3">
      <c r="B259" s="208"/>
      <c r="C259" s="209"/>
      <c r="D259" s="198" t="s">
        <v>141</v>
      </c>
      <c r="E259" s="220" t="s">
        <v>20</v>
      </c>
      <c r="F259" s="221" t="s">
        <v>360</v>
      </c>
      <c r="G259" s="209"/>
      <c r="H259" s="222">
        <v>201</v>
      </c>
      <c r="I259" s="214"/>
      <c r="J259" s="209"/>
      <c r="K259" s="209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141</v>
      </c>
      <c r="AU259" s="219" t="s">
        <v>139</v>
      </c>
      <c r="AV259" s="12" t="s">
        <v>81</v>
      </c>
      <c r="AW259" s="12" t="s">
        <v>37</v>
      </c>
      <c r="AX259" s="12" t="s">
        <v>73</v>
      </c>
      <c r="AY259" s="219" t="s">
        <v>129</v>
      </c>
    </row>
    <row r="260" spans="2:51" s="11" customFormat="1" ht="13.5" x14ac:dyDescent="0.3">
      <c r="B260" s="196"/>
      <c r="C260" s="197"/>
      <c r="D260" s="198" t="s">
        <v>141</v>
      </c>
      <c r="E260" s="199" t="s">
        <v>20</v>
      </c>
      <c r="F260" s="200" t="s">
        <v>378</v>
      </c>
      <c r="G260" s="197"/>
      <c r="H260" s="201" t="s">
        <v>20</v>
      </c>
      <c r="I260" s="202"/>
      <c r="J260" s="197"/>
      <c r="K260" s="197"/>
      <c r="L260" s="203"/>
      <c r="M260" s="204"/>
      <c r="N260" s="205"/>
      <c r="O260" s="205"/>
      <c r="P260" s="205"/>
      <c r="Q260" s="205"/>
      <c r="R260" s="205"/>
      <c r="S260" s="205"/>
      <c r="T260" s="206"/>
      <c r="AT260" s="207" t="s">
        <v>141</v>
      </c>
      <c r="AU260" s="207" t="s">
        <v>139</v>
      </c>
      <c r="AV260" s="11" t="s">
        <v>22</v>
      </c>
      <c r="AW260" s="11" t="s">
        <v>37</v>
      </c>
      <c r="AX260" s="11" t="s">
        <v>73</v>
      </c>
      <c r="AY260" s="207" t="s">
        <v>129</v>
      </c>
    </row>
    <row r="261" spans="2:51" s="11" customFormat="1" ht="13.5" x14ac:dyDescent="0.3">
      <c r="B261" s="196"/>
      <c r="C261" s="197"/>
      <c r="D261" s="198" t="s">
        <v>141</v>
      </c>
      <c r="E261" s="199" t="s">
        <v>20</v>
      </c>
      <c r="F261" s="200" t="s">
        <v>379</v>
      </c>
      <c r="G261" s="197"/>
      <c r="H261" s="201" t="s">
        <v>20</v>
      </c>
      <c r="I261" s="202"/>
      <c r="J261" s="197"/>
      <c r="K261" s="197"/>
      <c r="L261" s="203"/>
      <c r="M261" s="204"/>
      <c r="N261" s="205"/>
      <c r="O261" s="205"/>
      <c r="P261" s="205"/>
      <c r="Q261" s="205"/>
      <c r="R261" s="205"/>
      <c r="S261" s="205"/>
      <c r="T261" s="206"/>
      <c r="AT261" s="207" t="s">
        <v>141</v>
      </c>
      <c r="AU261" s="207" t="s">
        <v>139</v>
      </c>
      <c r="AV261" s="11" t="s">
        <v>22</v>
      </c>
      <c r="AW261" s="11" t="s">
        <v>37</v>
      </c>
      <c r="AX261" s="11" t="s">
        <v>73</v>
      </c>
      <c r="AY261" s="207" t="s">
        <v>129</v>
      </c>
    </row>
    <row r="262" spans="2:51" s="12" customFormat="1" ht="13.5" x14ac:dyDescent="0.3">
      <c r="B262" s="208"/>
      <c r="C262" s="209"/>
      <c r="D262" s="198" t="s">
        <v>141</v>
      </c>
      <c r="E262" s="220" t="s">
        <v>20</v>
      </c>
      <c r="F262" s="221" t="s">
        <v>380</v>
      </c>
      <c r="G262" s="209"/>
      <c r="H262" s="222">
        <v>223</v>
      </c>
      <c r="I262" s="214"/>
      <c r="J262" s="209"/>
      <c r="K262" s="209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141</v>
      </c>
      <c r="AU262" s="219" t="s">
        <v>139</v>
      </c>
      <c r="AV262" s="12" t="s">
        <v>81</v>
      </c>
      <c r="AW262" s="12" t="s">
        <v>37</v>
      </c>
      <c r="AX262" s="12" t="s">
        <v>73</v>
      </c>
      <c r="AY262" s="219" t="s">
        <v>129</v>
      </c>
    </row>
    <row r="263" spans="2:51" s="14" customFormat="1" ht="13.5" x14ac:dyDescent="0.3">
      <c r="B263" s="238"/>
      <c r="C263" s="239"/>
      <c r="D263" s="198" t="s">
        <v>141</v>
      </c>
      <c r="E263" s="252" t="s">
        <v>20</v>
      </c>
      <c r="F263" s="253" t="s">
        <v>249</v>
      </c>
      <c r="G263" s="239"/>
      <c r="H263" s="254">
        <v>424</v>
      </c>
      <c r="I263" s="243"/>
      <c r="J263" s="239"/>
      <c r="K263" s="239"/>
      <c r="L263" s="244"/>
      <c r="M263" s="255"/>
      <c r="N263" s="256"/>
      <c r="O263" s="256"/>
      <c r="P263" s="256"/>
      <c r="Q263" s="256"/>
      <c r="R263" s="256"/>
      <c r="S263" s="256"/>
      <c r="T263" s="257"/>
      <c r="AT263" s="248" t="s">
        <v>141</v>
      </c>
      <c r="AU263" s="248" t="s">
        <v>139</v>
      </c>
      <c r="AV263" s="14" t="s">
        <v>138</v>
      </c>
      <c r="AW263" s="14" t="s">
        <v>37</v>
      </c>
      <c r="AX263" s="14" t="s">
        <v>22</v>
      </c>
      <c r="AY263" s="248" t="s">
        <v>129</v>
      </c>
    </row>
    <row r="264" spans="2:51" s="1" customFormat="1" ht="6.95" customHeight="1" x14ac:dyDescent="0.3">
      <c r="B264" s="50"/>
      <c r="C264" s="51"/>
      <c r="D264" s="51"/>
      <c r="E264" s="51"/>
      <c r="F264" s="51"/>
      <c r="G264" s="51"/>
      <c r="H264" s="51"/>
      <c r="I264" s="128"/>
      <c r="J264" s="51"/>
      <c r="K264" s="51"/>
      <c r="L264" s="55"/>
    </row>
  </sheetData>
  <sheetProtection password="CC35"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20"/>
      <c r="C1" s="320"/>
      <c r="D1" s="319" t="s">
        <v>1</v>
      </c>
      <c r="E1" s="320"/>
      <c r="F1" s="321" t="s">
        <v>866</v>
      </c>
      <c r="G1" s="326" t="s">
        <v>867</v>
      </c>
      <c r="H1" s="326"/>
      <c r="I1" s="327"/>
      <c r="J1" s="321" t="s">
        <v>868</v>
      </c>
      <c r="K1" s="319" t="s">
        <v>97</v>
      </c>
      <c r="L1" s="321" t="s">
        <v>869</v>
      </c>
      <c r="M1" s="321"/>
      <c r="N1" s="321"/>
      <c r="O1" s="321"/>
      <c r="P1" s="321"/>
      <c r="Q1" s="321"/>
      <c r="R1" s="321"/>
      <c r="S1" s="321"/>
      <c r="T1" s="321"/>
      <c r="U1" s="317"/>
      <c r="V1" s="31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87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05"/>
      <c r="J3" s="20"/>
      <c r="K3" s="21"/>
      <c r="AT3" s="18" t="s">
        <v>81</v>
      </c>
    </row>
    <row r="4" spans="1:70" ht="36.950000000000003" customHeight="1" x14ac:dyDescent="0.3">
      <c r="B4" s="22"/>
      <c r="C4" s="23"/>
      <c r="D4" s="24" t="s">
        <v>98</v>
      </c>
      <c r="E4" s="23"/>
      <c r="F4" s="23"/>
      <c r="G4" s="23"/>
      <c r="H4" s="23"/>
      <c r="I4" s="10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0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06"/>
      <c r="J6" s="23"/>
      <c r="K6" s="25"/>
    </row>
    <row r="7" spans="1:70" ht="22.5" customHeight="1" x14ac:dyDescent="0.3">
      <c r="B7" s="22"/>
      <c r="C7" s="23"/>
      <c r="D7" s="23"/>
      <c r="E7" s="313" t="str">
        <f>'Rekapitulace stavby'!K6</f>
        <v>Rekonstrukce kaple svaté Notburgy</v>
      </c>
      <c r="F7" s="279"/>
      <c r="G7" s="279"/>
      <c r="H7" s="279"/>
      <c r="I7" s="106"/>
      <c r="J7" s="23"/>
      <c r="K7" s="25"/>
    </row>
    <row r="8" spans="1:70" s="1" customFormat="1" x14ac:dyDescent="0.3">
      <c r="B8" s="35"/>
      <c r="C8" s="36"/>
      <c r="D8" s="31" t="s">
        <v>99</v>
      </c>
      <c r="E8" s="36"/>
      <c r="F8" s="36"/>
      <c r="G8" s="36"/>
      <c r="H8" s="36"/>
      <c r="I8" s="107"/>
      <c r="J8" s="36"/>
      <c r="K8" s="39"/>
    </row>
    <row r="9" spans="1:70" s="1" customFormat="1" ht="36.950000000000003" customHeight="1" x14ac:dyDescent="0.3">
      <c r="B9" s="35"/>
      <c r="C9" s="36"/>
      <c r="D9" s="36"/>
      <c r="E9" s="314" t="s">
        <v>381</v>
      </c>
      <c r="F9" s="286"/>
      <c r="G9" s="286"/>
      <c r="H9" s="286"/>
      <c r="I9" s="107"/>
      <c r="J9" s="36"/>
      <c r="K9" s="39"/>
    </row>
    <row r="10" spans="1:70" s="1" customFormat="1" ht="13.5" x14ac:dyDescent="0.3">
      <c r="B10" s="35"/>
      <c r="C10" s="36"/>
      <c r="D10" s="36"/>
      <c r="E10" s="36"/>
      <c r="F10" s="36"/>
      <c r="G10" s="36"/>
      <c r="H10" s="36"/>
      <c r="I10" s="107"/>
      <c r="J10" s="36"/>
      <c r="K10" s="39"/>
    </row>
    <row r="11" spans="1:70" s="1" customFormat="1" ht="14.45" customHeight="1" x14ac:dyDescent="0.3">
      <c r="B11" s="35"/>
      <c r="C11" s="36"/>
      <c r="D11" s="31" t="s">
        <v>19</v>
      </c>
      <c r="E11" s="36"/>
      <c r="F11" s="29" t="s">
        <v>20</v>
      </c>
      <c r="G11" s="36"/>
      <c r="H11" s="36"/>
      <c r="I11" s="108" t="s">
        <v>21</v>
      </c>
      <c r="J11" s="29" t="s">
        <v>20</v>
      </c>
      <c r="K11" s="39"/>
    </row>
    <row r="12" spans="1:70" s="1" customFormat="1" ht="14.45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08" t="s">
        <v>25</v>
      </c>
      <c r="J12" s="109" t="str">
        <f>'Rekapitulace stavby'!AN8</f>
        <v>6. 1. 2015</v>
      </c>
      <c r="K12" s="39"/>
    </row>
    <row r="13" spans="1:70" s="1" customFormat="1" ht="10.9" customHeight="1" x14ac:dyDescent="0.3">
      <c r="B13" s="35"/>
      <c r="C13" s="36"/>
      <c r="D13" s="36"/>
      <c r="E13" s="36"/>
      <c r="F13" s="36"/>
      <c r="G13" s="36"/>
      <c r="H13" s="36"/>
      <c r="I13" s="107"/>
      <c r="J13" s="36"/>
      <c r="K13" s="39"/>
    </row>
    <row r="14" spans="1:70" s="1" customFormat="1" ht="14.45" customHeight="1" x14ac:dyDescent="0.3">
      <c r="B14" s="35"/>
      <c r="C14" s="36"/>
      <c r="D14" s="31" t="s">
        <v>29</v>
      </c>
      <c r="E14" s="36"/>
      <c r="F14" s="36"/>
      <c r="G14" s="36"/>
      <c r="H14" s="36"/>
      <c r="I14" s="108" t="s">
        <v>30</v>
      </c>
      <c r="J14" s="29" t="s">
        <v>20</v>
      </c>
      <c r="K14" s="39"/>
    </row>
    <row r="15" spans="1:70" s="1" customFormat="1" ht="18" customHeight="1" x14ac:dyDescent="0.3">
      <c r="B15" s="35"/>
      <c r="C15" s="36"/>
      <c r="D15" s="36"/>
      <c r="E15" s="29" t="s">
        <v>31</v>
      </c>
      <c r="F15" s="36"/>
      <c r="G15" s="36"/>
      <c r="H15" s="36"/>
      <c r="I15" s="108" t="s">
        <v>32</v>
      </c>
      <c r="J15" s="29" t="s">
        <v>20</v>
      </c>
      <c r="K15" s="39"/>
    </row>
    <row r="16" spans="1:70" s="1" customFormat="1" ht="6.95" customHeight="1" x14ac:dyDescent="0.3">
      <c r="B16" s="35"/>
      <c r="C16" s="36"/>
      <c r="D16" s="36"/>
      <c r="E16" s="36"/>
      <c r="F16" s="36"/>
      <c r="G16" s="36"/>
      <c r="H16" s="36"/>
      <c r="I16" s="107"/>
      <c r="J16" s="36"/>
      <c r="K16" s="39"/>
    </row>
    <row r="17" spans="2:11" s="1" customFormat="1" ht="14.45" customHeight="1" x14ac:dyDescent="0.3">
      <c r="B17" s="35"/>
      <c r="C17" s="36"/>
      <c r="D17" s="31" t="s">
        <v>33</v>
      </c>
      <c r="E17" s="36"/>
      <c r="F17" s="36"/>
      <c r="G17" s="36"/>
      <c r="H17" s="36"/>
      <c r="I17" s="10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 x14ac:dyDescent="0.3">
      <c r="B19" s="35"/>
      <c r="C19" s="36"/>
      <c r="D19" s="36"/>
      <c r="E19" s="36"/>
      <c r="F19" s="36"/>
      <c r="G19" s="36"/>
      <c r="H19" s="36"/>
      <c r="I19" s="107"/>
      <c r="J19" s="36"/>
      <c r="K19" s="39"/>
    </row>
    <row r="20" spans="2:11" s="1" customFormat="1" ht="14.45" customHeight="1" x14ac:dyDescent="0.3">
      <c r="B20" s="35"/>
      <c r="C20" s="36"/>
      <c r="D20" s="31" t="s">
        <v>35</v>
      </c>
      <c r="E20" s="36"/>
      <c r="F20" s="36"/>
      <c r="G20" s="36"/>
      <c r="H20" s="36"/>
      <c r="I20" s="108" t="s">
        <v>30</v>
      </c>
      <c r="J20" s="29" t="s">
        <v>20</v>
      </c>
      <c r="K20" s="39"/>
    </row>
    <row r="21" spans="2:11" s="1" customFormat="1" ht="18" customHeight="1" x14ac:dyDescent="0.3">
      <c r="B21" s="35"/>
      <c r="C21" s="36"/>
      <c r="D21" s="36"/>
      <c r="E21" s="29" t="s">
        <v>101</v>
      </c>
      <c r="F21" s="36"/>
      <c r="G21" s="36"/>
      <c r="H21" s="36"/>
      <c r="I21" s="108" t="s">
        <v>32</v>
      </c>
      <c r="J21" s="29" t="s">
        <v>20</v>
      </c>
      <c r="K21" s="39"/>
    </row>
    <row r="22" spans="2:11" s="1" customFormat="1" ht="6.95" customHeight="1" x14ac:dyDescent="0.3">
      <c r="B22" s="35"/>
      <c r="C22" s="36"/>
      <c r="D22" s="36"/>
      <c r="E22" s="36"/>
      <c r="F22" s="36"/>
      <c r="G22" s="36"/>
      <c r="H22" s="36"/>
      <c r="I22" s="107"/>
      <c r="J22" s="36"/>
      <c r="K22" s="39"/>
    </row>
    <row r="23" spans="2:11" s="1" customFormat="1" ht="14.45" customHeight="1" x14ac:dyDescent="0.3">
      <c r="B23" s="35"/>
      <c r="C23" s="36"/>
      <c r="D23" s="31" t="s">
        <v>38</v>
      </c>
      <c r="E23" s="36"/>
      <c r="F23" s="36"/>
      <c r="G23" s="36"/>
      <c r="H23" s="36"/>
      <c r="I23" s="107"/>
      <c r="J23" s="36"/>
      <c r="K23" s="39"/>
    </row>
    <row r="24" spans="2:11" s="6" customFormat="1" ht="22.5" customHeight="1" x14ac:dyDescent="0.3">
      <c r="B24" s="110"/>
      <c r="C24" s="111"/>
      <c r="D24" s="111"/>
      <c r="E24" s="282" t="s">
        <v>20</v>
      </c>
      <c r="F24" s="315"/>
      <c r="G24" s="315"/>
      <c r="H24" s="315"/>
      <c r="I24" s="112"/>
      <c r="J24" s="111"/>
      <c r="K24" s="113"/>
    </row>
    <row r="25" spans="2:11" s="1" customFormat="1" ht="6.95" customHeight="1" x14ac:dyDescent="0.3">
      <c r="B25" s="35"/>
      <c r="C25" s="36"/>
      <c r="D25" s="36"/>
      <c r="E25" s="36"/>
      <c r="F25" s="36"/>
      <c r="G25" s="36"/>
      <c r="H25" s="36"/>
      <c r="I25" s="107"/>
      <c r="J25" s="36"/>
      <c r="K25" s="39"/>
    </row>
    <row r="26" spans="2:11" s="1" customFormat="1" ht="6.95" customHeight="1" x14ac:dyDescent="0.3">
      <c r="B26" s="35"/>
      <c r="C26" s="36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 x14ac:dyDescent="0.3">
      <c r="B27" s="35"/>
      <c r="C27" s="36"/>
      <c r="D27" s="116" t="s">
        <v>39</v>
      </c>
      <c r="E27" s="36"/>
      <c r="F27" s="36"/>
      <c r="G27" s="36"/>
      <c r="H27" s="36"/>
      <c r="I27" s="107"/>
      <c r="J27" s="117">
        <f>ROUND(J85,2)</f>
        <v>0</v>
      </c>
      <c r="K27" s="39"/>
    </row>
    <row r="28" spans="2:11" s="1" customFormat="1" ht="6.95" customHeight="1" x14ac:dyDescent="0.3">
      <c r="B28" s="35"/>
      <c r="C28" s="36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5" customHeight="1" x14ac:dyDescent="0.3">
      <c r="B29" s="35"/>
      <c r="C29" s="36"/>
      <c r="D29" s="36"/>
      <c r="E29" s="36"/>
      <c r="F29" s="40" t="s">
        <v>41</v>
      </c>
      <c r="G29" s="36"/>
      <c r="H29" s="36"/>
      <c r="I29" s="118" t="s">
        <v>40</v>
      </c>
      <c r="J29" s="40" t="s">
        <v>42</v>
      </c>
      <c r="K29" s="39"/>
    </row>
    <row r="30" spans="2:11" s="1" customFormat="1" ht="14.45" customHeight="1" x14ac:dyDescent="0.3">
      <c r="B30" s="35"/>
      <c r="C30" s="36"/>
      <c r="D30" s="43" t="s">
        <v>43</v>
      </c>
      <c r="E30" s="43" t="s">
        <v>44</v>
      </c>
      <c r="F30" s="119">
        <f>ROUND(SUM(BE85:BE216), 2)</f>
        <v>0</v>
      </c>
      <c r="G30" s="36"/>
      <c r="H30" s="36"/>
      <c r="I30" s="120">
        <v>0.21</v>
      </c>
      <c r="J30" s="119">
        <f>ROUND(ROUND((SUM(BE85:BE216)), 2)*I30, 2)</f>
        <v>0</v>
      </c>
      <c r="K30" s="39"/>
    </row>
    <row r="31" spans="2:11" s="1" customFormat="1" ht="14.45" customHeight="1" x14ac:dyDescent="0.3">
      <c r="B31" s="35"/>
      <c r="C31" s="36"/>
      <c r="D31" s="36"/>
      <c r="E31" s="43" t="s">
        <v>45</v>
      </c>
      <c r="F31" s="119">
        <f>ROUND(SUM(BF85:BF216), 2)</f>
        <v>0</v>
      </c>
      <c r="G31" s="36"/>
      <c r="H31" s="36"/>
      <c r="I31" s="120">
        <v>0.15</v>
      </c>
      <c r="J31" s="119">
        <f>ROUND(ROUND((SUM(BF85:BF216)), 2)*I31, 2)</f>
        <v>0</v>
      </c>
      <c r="K31" s="39"/>
    </row>
    <row r="32" spans="2:11" s="1" customFormat="1" ht="14.45" hidden="1" customHeight="1" x14ac:dyDescent="0.3">
      <c r="B32" s="35"/>
      <c r="C32" s="36"/>
      <c r="D32" s="36"/>
      <c r="E32" s="43" t="s">
        <v>46</v>
      </c>
      <c r="F32" s="119">
        <f>ROUND(SUM(BG85:BG216), 2)</f>
        <v>0</v>
      </c>
      <c r="G32" s="36"/>
      <c r="H32" s="36"/>
      <c r="I32" s="120">
        <v>0.21</v>
      </c>
      <c r="J32" s="119">
        <v>0</v>
      </c>
      <c r="K32" s="39"/>
    </row>
    <row r="33" spans="2:11" s="1" customFormat="1" ht="14.45" hidden="1" customHeight="1" x14ac:dyDescent="0.3">
      <c r="B33" s="35"/>
      <c r="C33" s="36"/>
      <c r="D33" s="36"/>
      <c r="E33" s="43" t="s">
        <v>47</v>
      </c>
      <c r="F33" s="119">
        <f>ROUND(SUM(BH85:BH216), 2)</f>
        <v>0</v>
      </c>
      <c r="G33" s="36"/>
      <c r="H33" s="36"/>
      <c r="I33" s="120">
        <v>0.15</v>
      </c>
      <c r="J33" s="119"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48</v>
      </c>
      <c r="F34" s="119">
        <f>ROUND(SUM(BI85:BI216), 2)</f>
        <v>0</v>
      </c>
      <c r="G34" s="36"/>
      <c r="H34" s="36"/>
      <c r="I34" s="120">
        <v>0</v>
      </c>
      <c r="J34" s="119">
        <v>0</v>
      </c>
      <c r="K34" s="39"/>
    </row>
    <row r="35" spans="2:11" s="1" customFormat="1" ht="6.95" customHeight="1" x14ac:dyDescent="0.3">
      <c r="B35" s="35"/>
      <c r="C35" s="36"/>
      <c r="D35" s="36"/>
      <c r="E35" s="36"/>
      <c r="F35" s="36"/>
      <c r="G35" s="36"/>
      <c r="H35" s="36"/>
      <c r="I35" s="107"/>
      <c r="J35" s="36"/>
      <c r="K35" s="39"/>
    </row>
    <row r="36" spans="2:11" s="1" customFormat="1" ht="25.35" customHeight="1" x14ac:dyDescent="0.3">
      <c r="B36" s="35"/>
      <c r="C36" s="121"/>
      <c r="D36" s="122" t="s">
        <v>49</v>
      </c>
      <c r="E36" s="73"/>
      <c r="F36" s="73"/>
      <c r="G36" s="123" t="s">
        <v>50</v>
      </c>
      <c r="H36" s="124" t="s">
        <v>51</v>
      </c>
      <c r="I36" s="125"/>
      <c r="J36" s="126">
        <f>SUM(J27:J34)</f>
        <v>0</v>
      </c>
      <c r="K36" s="127"/>
    </row>
    <row r="37" spans="2:11" s="1" customFormat="1" ht="14.45" customHeight="1" x14ac:dyDescent="0.3">
      <c r="B37" s="50"/>
      <c r="C37" s="51"/>
      <c r="D37" s="51"/>
      <c r="E37" s="51"/>
      <c r="F37" s="51"/>
      <c r="G37" s="51"/>
      <c r="H37" s="51"/>
      <c r="I37" s="128"/>
      <c r="J37" s="51"/>
      <c r="K37" s="52"/>
    </row>
    <row r="41" spans="2:11" s="1" customFormat="1" ht="6.95" customHeight="1" x14ac:dyDescent="0.3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0000000000003" customHeight="1" x14ac:dyDescent="0.3">
      <c r="B42" s="35"/>
      <c r="C42" s="24" t="s">
        <v>102</v>
      </c>
      <c r="D42" s="36"/>
      <c r="E42" s="36"/>
      <c r="F42" s="36"/>
      <c r="G42" s="36"/>
      <c r="H42" s="36"/>
      <c r="I42" s="107"/>
      <c r="J42" s="36"/>
      <c r="K42" s="39"/>
    </row>
    <row r="43" spans="2:11" s="1" customFormat="1" ht="6.95" customHeight="1" x14ac:dyDescent="0.3">
      <c r="B43" s="35"/>
      <c r="C43" s="36"/>
      <c r="D43" s="36"/>
      <c r="E43" s="36"/>
      <c r="F43" s="36"/>
      <c r="G43" s="36"/>
      <c r="H43" s="36"/>
      <c r="I43" s="107"/>
      <c r="J43" s="36"/>
      <c r="K43" s="39"/>
    </row>
    <row r="44" spans="2:11" s="1" customFormat="1" ht="14.45" customHeight="1" x14ac:dyDescent="0.3">
      <c r="B44" s="35"/>
      <c r="C44" s="31" t="s">
        <v>16</v>
      </c>
      <c r="D44" s="36"/>
      <c r="E44" s="36"/>
      <c r="F44" s="36"/>
      <c r="G44" s="36"/>
      <c r="H44" s="36"/>
      <c r="I44" s="107"/>
      <c r="J44" s="36"/>
      <c r="K44" s="39"/>
    </row>
    <row r="45" spans="2:11" s="1" customFormat="1" ht="22.5" customHeight="1" x14ac:dyDescent="0.3">
      <c r="B45" s="35"/>
      <c r="C45" s="36"/>
      <c r="D45" s="36"/>
      <c r="E45" s="313" t="str">
        <f>E7</f>
        <v>Rekonstrukce kaple svaté Notburgy</v>
      </c>
      <c r="F45" s="286"/>
      <c r="G45" s="286"/>
      <c r="H45" s="286"/>
      <c r="I45" s="107"/>
      <c r="J45" s="36"/>
      <c r="K45" s="39"/>
    </row>
    <row r="46" spans="2:11" s="1" customFormat="1" ht="14.45" customHeight="1" x14ac:dyDescent="0.3">
      <c r="B46" s="35"/>
      <c r="C46" s="31" t="s">
        <v>99</v>
      </c>
      <c r="D46" s="36"/>
      <c r="E46" s="36"/>
      <c r="F46" s="36"/>
      <c r="G46" s="36"/>
      <c r="H46" s="36"/>
      <c r="I46" s="107"/>
      <c r="J46" s="36"/>
      <c r="K46" s="39"/>
    </row>
    <row r="47" spans="2:11" s="1" customFormat="1" ht="23.25" customHeight="1" x14ac:dyDescent="0.3">
      <c r="B47" s="35"/>
      <c r="C47" s="36"/>
      <c r="D47" s="36"/>
      <c r="E47" s="314" t="str">
        <f>E9</f>
        <v>C - Úprava povrchů vnějších</v>
      </c>
      <c r="F47" s="286"/>
      <c r="G47" s="286"/>
      <c r="H47" s="286"/>
      <c r="I47" s="107"/>
      <c r="J47" s="36"/>
      <c r="K47" s="39"/>
    </row>
    <row r="48" spans="2:11" s="1" customFormat="1" ht="6.95" customHeight="1" x14ac:dyDescent="0.3">
      <c r="B48" s="35"/>
      <c r="C48" s="36"/>
      <c r="D48" s="36"/>
      <c r="E48" s="36"/>
      <c r="F48" s="36"/>
      <c r="G48" s="36"/>
      <c r="H48" s="36"/>
      <c r="I48" s="10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>Podbořanský Rohozec</v>
      </c>
      <c r="G49" s="36"/>
      <c r="H49" s="36"/>
      <c r="I49" s="108" t="s">
        <v>25</v>
      </c>
      <c r="J49" s="109" t="str">
        <f>IF(J12="","",J12)</f>
        <v>6. 1. 2015</v>
      </c>
      <c r="K49" s="39"/>
    </row>
    <row r="50" spans="2:47" s="1" customFormat="1" ht="6.95" customHeight="1" x14ac:dyDescent="0.3">
      <c r="B50" s="35"/>
      <c r="C50" s="36"/>
      <c r="D50" s="36"/>
      <c r="E50" s="36"/>
      <c r="F50" s="36"/>
      <c r="G50" s="36"/>
      <c r="H50" s="36"/>
      <c r="I50" s="107"/>
      <c r="J50" s="36"/>
      <c r="K50" s="39"/>
    </row>
    <row r="51" spans="2:47" s="1" customFormat="1" x14ac:dyDescent="0.3">
      <c r="B51" s="35"/>
      <c r="C51" s="31" t="s">
        <v>29</v>
      </c>
      <c r="D51" s="36"/>
      <c r="E51" s="36"/>
      <c r="F51" s="29" t="str">
        <f>E15</f>
        <v>obec Podbořanský Rohozec</v>
      </c>
      <c r="G51" s="36"/>
      <c r="H51" s="36"/>
      <c r="I51" s="108" t="s">
        <v>35</v>
      </c>
      <c r="J51" s="29" t="str">
        <f>E21</f>
        <v>Ing. Zátko T.</v>
      </c>
      <c r="K51" s="39"/>
    </row>
    <row r="52" spans="2:47" s="1" customFormat="1" ht="14.45" customHeight="1" x14ac:dyDescent="0.3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0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07"/>
      <c r="J53" s="36"/>
      <c r="K53" s="39"/>
    </row>
    <row r="54" spans="2:47" s="1" customFormat="1" ht="29.25" customHeight="1" x14ac:dyDescent="0.3">
      <c r="B54" s="35"/>
      <c r="C54" s="133" t="s">
        <v>103</v>
      </c>
      <c r="D54" s="121"/>
      <c r="E54" s="121"/>
      <c r="F54" s="121"/>
      <c r="G54" s="121"/>
      <c r="H54" s="121"/>
      <c r="I54" s="134"/>
      <c r="J54" s="135" t="s">
        <v>104</v>
      </c>
      <c r="K54" s="13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07"/>
      <c r="J55" s="36"/>
      <c r="K55" s="39"/>
    </row>
    <row r="56" spans="2:47" s="1" customFormat="1" ht="29.25" customHeight="1" x14ac:dyDescent="0.3">
      <c r="B56" s="35"/>
      <c r="C56" s="137" t="s">
        <v>105</v>
      </c>
      <c r="D56" s="36"/>
      <c r="E56" s="36"/>
      <c r="F56" s="36"/>
      <c r="G56" s="36"/>
      <c r="H56" s="36"/>
      <c r="I56" s="107"/>
      <c r="J56" s="117">
        <f>J85</f>
        <v>0</v>
      </c>
      <c r="K56" s="39"/>
      <c r="AU56" s="18" t="s">
        <v>106</v>
      </c>
    </row>
    <row r="57" spans="2:47" s="7" customFormat="1" ht="24.95" customHeight="1" x14ac:dyDescent="0.3">
      <c r="B57" s="138"/>
      <c r="C57" s="139"/>
      <c r="D57" s="140" t="s">
        <v>382</v>
      </c>
      <c r="E57" s="141"/>
      <c r="F57" s="141"/>
      <c r="G57" s="141"/>
      <c r="H57" s="141"/>
      <c r="I57" s="142"/>
      <c r="J57" s="143">
        <f>J86</f>
        <v>0</v>
      </c>
      <c r="K57" s="144"/>
    </row>
    <row r="58" spans="2:47" s="8" customFormat="1" ht="19.899999999999999" customHeight="1" x14ac:dyDescent="0.3">
      <c r="B58" s="145"/>
      <c r="C58" s="146"/>
      <c r="D58" s="147" t="s">
        <v>108</v>
      </c>
      <c r="E58" s="148"/>
      <c r="F58" s="148"/>
      <c r="G58" s="148"/>
      <c r="H58" s="148"/>
      <c r="I58" s="149"/>
      <c r="J58" s="150">
        <f>J87</f>
        <v>0</v>
      </c>
      <c r="K58" s="151"/>
    </row>
    <row r="59" spans="2:47" s="8" customFormat="1" ht="14.85" customHeight="1" x14ac:dyDescent="0.3">
      <c r="B59" s="145"/>
      <c r="C59" s="146"/>
      <c r="D59" s="147" t="s">
        <v>383</v>
      </c>
      <c r="E59" s="148"/>
      <c r="F59" s="148"/>
      <c r="G59" s="148"/>
      <c r="H59" s="148"/>
      <c r="I59" s="149"/>
      <c r="J59" s="150">
        <f>J88</f>
        <v>0</v>
      </c>
      <c r="K59" s="151"/>
    </row>
    <row r="60" spans="2:47" s="8" customFormat="1" ht="14.85" customHeight="1" x14ac:dyDescent="0.3">
      <c r="B60" s="145"/>
      <c r="C60" s="146"/>
      <c r="D60" s="147" t="s">
        <v>384</v>
      </c>
      <c r="E60" s="148"/>
      <c r="F60" s="148"/>
      <c r="G60" s="148"/>
      <c r="H60" s="148"/>
      <c r="I60" s="149"/>
      <c r="J60" s="150">
        <f>J100</f>
        <v>0</v>
      </c>
      <c r="K60" s="151"/>
    </row>
    <row r="61" spans="2:47" s="8" customFormat="1" ht="14.85" customHeight="1" x14ac:dyDescent="0.3">
      <c r="B61" s="145"/>
      <c r="C61" s="146"/>
      <c r="D61" s="147" t="s">
        <v>385</v>
      </c>
      <c r="E61" s="148"/>
      <c r="F61" s="148"/>
      <c r="G61" s="148"/>
      <c r="H61" s="148"/>
      <c r="I61" s="149"/>
      <c r="J61" s="150">
        <f>J104</f>
        <v>0</v>
      </c>
      <c r="K61" s="151"/>
    </row>
    <row r="62" spans="2:47" s="8" customFormat="1" ht="14.85" customHeight="1" x14ac:dyDescent="0.3">
      <c r="B62" s="145"/>
      <c r="C62" s="146"/>
      <c r="D62" s="147" t="s">
        <v>386</v>
      </c>
      <c r="E62" s="148"/>
      <c r="F62" s="148"/>
      <c r="G62" s="148"/>
      <c r="H62" s="148"/>
      <c r="I62" s="149"/>
      <c r="J62" s="150">
        <f>J119</f>
        <v>0</v>
      </c>
      <c r="K62" s="151"/>
    </row>
    <row r="63" spans="2:47" s="8" customFormat="1" ht="14.85" customHeight="1" x14ac:dyDescent="0.3">
      <c r="B63" s="145"/>
      <c r="C63" s="146"/>
      <c r="D63" s="147" t="s">
        <v>214</v>
      </c>
      <c r="E63" s="148"/>
      <c r="F63" s="148"/>
      <c r="G63" s="148"/>
      <c r="H63" s="148"/>
      <c r="I63" s="149"/>
      <c r="J63" s="150">
        <f>J168</f>
        <v>0</v>
      </c>
      <c r="K63" s="151"/>
    </row>
    <row r="64" spans="2:47" s="8" customFormat="1" ht="14.85" customHeight="1" x14ac:dyDescent="0.3">
      <c r="B64" s="145"/>
      <c r="C64" s="146"/>
      <c r="D64" s="147" t="s">
        <v>111</v>
      </c>
      <c r="E64" s="148"/>
      <c r="F64" s="148"/>
      <c r="G64" s="148"/>
      <c r="H64" s="148"/>
      <c r="I64" s="149"/>
      <c r="J64" s="150">
        <f>J186</f>
        <v>0</v>
      </c>
      <c r="K64" s="151"/>
    </row>
    <row r="65" spans="2:12" s="8" customFormat="1" ht="14.85" customHeight="1" x14ac:dyDescent="0.3">
      <c r="B65" s="145"/>
      <c r="C65" s="146"/>
      <c r="D65" s="147" t="s">
        <v>112</v>
      </c>
      <c r="E65" s="148"/>
      <c r="F65" s="148"/>
      <c r="G65" s="148"/>
      <c r="H65" s="148"/>
      <c r="I65" s="149"/>
      <c r="J65" s="150">
        <f>J203</f>
        <v>0</v>
      </c>
      <c r="K65" s="151"/>
    </row>
    <row r="66" spans="2:12" s="1" customFormat="1" ht="21.75" customHeight="1" x14ac:dyDescent="0.3">
      <c r="B66" s="35"/>
      <c r="C66" s="36"/>
      <c r="D66" s="36"/>
      <c r="E66" s="36"/>
      <c r="F66" s="36"/>
      <c r="G66" s="36"/>
      <c r="H66" s="36"/>
      <c r="I66" s="107"/>
      <c r="J66" s="36"/>
      <c r="K66" s="39"/>
    </row>
    <row r="67" spans="2:12" s="1" customFormat="1" ht="6.95" customHeight="1" x14ac:dyDescent="0.3">
      <c r="B67" s="50"/>
      <c r="C67" s="51"/>
      <c r="D67" s="51"/>
      <c r="E67" s="51"/>
      <c r="F67" s="51"/>
      <c r="G67" s="51"/>
      <c r="H67" s="51"/>
      <c r="I67" s="128"/>
      <c r="J67" s="51"/>
      <c r="K67" s="52"/>
    </row>
    <row r="71" spans="2:12" s="1" customFormat="1" ht="6.95" customHeight="1" x14ac:dyDescent="0.3">
      <c r="B71" s="53"/>
      <c r="C71" s="54"/>
      <c r="D71" s="54"/>
      <c r="E71" s="54"/>
      <c r="F71" s="54"/>
      <c r="G71" s="54"/>
      <c r="H71" s="54"/>
      <c r="I71" s="131"/>
      <c r="J71" s="54"/>
      <c r="K71" s="54"/>
      <c r="L71" s="55"/>
    </row>
    <row r="72" spans="2:12" s="1" customFormat="1" ht="36.950000000000003" customHeight="1" x14ac:dyDescent="0.3">
      <c r="B72" s="35"/>
      <c r="C72" s="56" t="s">
        <v>113</v>
      </c>
      <c r="D72" s="57"/>
      <c r="E72" s="57"/>
      <c r="F72" s="57"/>
      <c r="G72" s="57"/>
      <c r="H72" s="57"/>
      <c r="I72" s="152"/>
      <c r="J72" s="57"/>
      <c r="K72" s="57"/>
      <c r="L72" s="55"/>
    </row>
    <row r="73" spans="2:12" s="1" customFormat="1" ht="6.95" customHeight="1" x14ac:dyDescent="0.3">
      <c r="B73" s="35"/>
      <c r="C73" s="57"/>
      <c r="D73" s="57"/>
      <c r="E73" s="57"/>
      <c r="F73" s="57"/>
      <c r="G73" s="57"/>
      <c r="H73" s="57"/>
      <c r="I73" s="152"/>
      <c r="J73" s="57"/>
      <c r="K73" s="57"/>
      <c r="L73" s="55"/>
    </row>
    <row r="74" spans="2:12" s="1" customFormat="1" ht="14.45" customHeight="1" x14ac:dyDescent="0.3">
      <c r="B74" s="35"/>
      <c r="C74" s="59" t="s">
        <v>16</v>
      </c>
      <c r="D74" s="57"/>
      <c r="E74" s="57"/>
      <c r="F74" s="57"/>
      <c r="G74" s="57"/>
      <c r="H74" s="57"/>
      <c r="I74" s="152"/>
      <c r="J74" s="57"/>
      <c r="K74" s="57"/>
      <c r="L74" s="55"/>
    </row>
    <row r="75" spans="2:12" s="1" customFormat="1" ht="22.5" customHeight="1" x14ac:dyDescent="0.3">
      <c r="B75" s="35"/>
      <c r="C75" s="57"/>
      <c r="D75" s="57"/>
      <c r="E75" s="316" t="str">
        <f>E7</f>
        <v>Rekonstrukce kaple svaté Notburgy</v>
      </c>
      <c r="F75" s="297"/>
      <c r="G75" s="297"/>
      <c r="H75" s="297"/>
      <c r="I75" s="152"/>
      <c r="J75" s="57"/>
      <c r="K75" s="57"/>
      <c r="L75" s="55"/>
    </row>
    <row r="76" spans="2:12" s="1" customFormat="1" ht="14.45" customHeight="1" x14ac:dyDescent="0.3">
      <c r="B76" s="35"/>
      <c r="C76" s="59" t="s">
        <v>99</v>
      </c>
      <c r="D76" s="57"/>
      <c r="E76" s="57"/>
      <c r="F76" s="57"/>
      <c r="G76" s="57"/>
      <c r="H76" s="57"/>
      <c r="I76" s="152"/>
      <c r="J76" s="57"/>
      <c r="K76" s="57"/>
      <c r="L76" s="55"/>
    </row>
    <row r="77" spans="2:12" s="1" customFormat="1" ht="23.25" customHeight="1" x14ac:dyDescent="0.3">
      <c r="B77" s="35"/>
      <c r="C77" s="57"/>
      <c r="D77" s="57"/>
      <c r="E77" s="294" t="str">
        <f>E9</f>
        <v>C - Úprava povrchů vnějších</v>
      </c>
      <c r="F77" s="297"/>
      <c r="G77" s="297"/>
      <c r="H77" s="297"/>
      <c r="I77" s="152"/>
      <c r="J77" s="57"/>
      <c r="K77" s="57"/>
      <c r="L77" s="55"/>
    </row>
    <row r="78" spans="2:12" s="1" customFormat="1" ht="6.95" customHeight="1" x14ac:dyDescent="0.3">
      <c r="B78" s="35"/>
      <c r="C78" s="57"/>
      <c r="D78" s="57"/>
      <c r="E78" s="57"/>
      <c r="F78" s="57"/>
      <c r="G78" s="57"/>
      <c r="H78" s="57"/>
      <c r="I78" s="152"/>
      <c r="J78" s="57"/>
      <c r="K78" s="57"/>
      <c r="L78" s="55"/>
    </row>
    <row r="79" spans="2:12" s="1" customFormat="1" ht="18" customHeight="1" x14ac:dyDescent="0.3">
      <c r="B79" s="35"/>
      <c r="C79" s="59" t="s">
        <v>23</v>
      </c>
      <c r="D79" s="57"/>
      <c r="E79" s="57"/>
      <c r="F79" s="153" t="str">
        <f>F12</f>
        <v>Podbořanský Rohozec</v>
      </c>
      <c r="G79" s="57"/>
      <c r="H79" s="57"/>
      <c r="I79" s="154" t="s">
        <v>25</v>
      </c>
      <c r="J79" s="67" t="str">
        <f>IF(J12="","",J12)</f>
        <v>6. 1. 2015</v>
      </c>
      <c r="K79" s="57"/>
      <c r="L79" s="55"/>
    </row>
    <row r="80" spans="2:12" s="1" customFormat="1" ht="6.95" customHeight="1" x14ac:dyDescent="0.3">
      <c r="B80" s="35"/>
      <c r="C80" s="57"/>
      <c r="D80" s="57"/>
      <c r="E80" s="57"/>
      <c r="F80" s="57"/>
      <c r="G80" s="57"/>
      <c r="H80" s="57"/>
      <c r="I80" s="152"/>
      <c r="J80" s="57"/>
      <c r="K80" s="57"/>
      <c r="L80" s="55"/>
    </row>
    <row r="81" spans="2:65" s="1" customFormat="1" x14ac:dyDescent="0.3">
      <c r="B81" s="35"/>
      <c r="C81" s="59" t="s">
        <v>29</v>
      </c>
      <c r="D81" s="57"/>
      <c r="E81" s="57"/>
      <c r="F81" s="153" t="str">
        <f>E15</f>
        <v>obec Podbořanský Rohozec</v>
      </c>
      <c r="G81" s="57"/>
      <c r="H81" s="57"/>
      <c r="I81" s="154" t="s">
        <v>35</v>
      </c>
      <c r="J81" s="153" t="str">
        <f>E21</f>
        <v>Ing. Zátko T.</v>
      </c>
      <c r="K81" s="57"/>
      <c r="L81" s="55"/>
    </row>
    <row r="82" spans="2:65" s="1" customFormat="1" ht="14.45" customHeight="1" x14ac:dyDescent="0.3">
      <c r="B82" s="35"/>
      <c r="C82" s="59" t="s">
        <v>33</v>
      </c>
      <c r="D82" s="57"/>
      <c r="E82" s="57"/>
      <c r="F82" s="153" t="str">
        <f>IF(E18="","",E18)</f>
        <v/>
      </c>
      <c r="G82" s="57"/>
      <c r="H82" s="57"/>
      <c r="I82" s="152"/>
      <c r="J82" s="57"/>
      <c r="K82" s="57"/>
      <c r="L82" s="55"/>
    </row>
    <row r="83" spans="2:65" s="1" customFormat="1" ht="10.35" customHeight="1" x14ac:dyDescent="0.3">
      <c r="B83" s="35"/>
      <c r="C83" s="57"/>
      <c r="D83" s="57"/>
      <c r="E83" s="57"/>
      <c r="F83" s="57"/>
      <c r="G83" s="57"/>
      <c r="H83" s="57"/>
      <c r="I83" s="152"/>
      <c r="J83" s="57"/>
      <c r="K83" s="57"/>
      <c r="L83" s="55"/>
    </row>
    <row r="84" spans="2:65" s="9" customFormat="1" ht="29.25" customHeight="1" x14ac:dyDescent="0.3">
      <c r="B84" s="155"/>
      <c r="C84" s="156" t="s">
        <v>114</v>
      </c>
      <c r="D84" s="157" t="s">
        <v>58</v>
      </c>
      <c r="E84" s="157" t="s">
        <v>54</v>
      </c>
      <c r="F84" s="157" t="s">
        <v>115</v>
      </c>
      <c r="G84" s="157" t="s">
        <v>116</v>
      </c>
      <c r="H84" s="157" t="s">
        <v>117</v>
      </c>
      <c r="I84" s="158" t="s">
        <v>118</v>
      </c>
      <c r="J84" s="157" t="s">
        <v>104</v>
      </c>
      <c r="K84" s="159" t="s">
        <v>119</v>
      </c>
      <c r="L84" s="160"/>
      <c r="M84" s="75" t="s">
        <v>120</v>
      </c>
      <c r="N84" s="76" t="s">
        <v>43</v>
      </c>
      <c r="O84" s="76" t="s">
        <v>121</v>
      </c>
      <c r="P84" s="76" t="s">
        <v>122</v>
      </c>
      <c r="Q84" s="76" t="s">
        <v>123</v>
      </c>
      <c r="R84" s="76" t="s">
        <v>124</v>
      </c>
      <c r="S84" s="76" t="s">
        <v>125</v>
      </c>
      <c r="T84" s="77" t="s">
        <v>126</v>
      </c>
    </row>
    <row r="85" spans="2:65" s="1" customFormat="1" ht="29.25" customHeight="1" x14ac:dyDescent="0.35">
      <c r="B85" s="35"/>
      <c r="C85" s="81" t="s">
        <v>105</v>
      </c>
      <c r="D85" s="57"/>
      <c r="E85" s="57"/>
      <c r="F85" s="57"/>
      <c r="G85" s="57"/>
      <c r="H85" s="57"/>
      <c r="I85" s="152"/>
      <c r="J85" s="161">
        <f>BK85</f>
        <v>0</v>
      </c>
      <c r="K85" s="57"/>
      <c r="L85" s="55"/>
      <c r="M85" s="78"/>
      <c r="N85" s="79"/>
      <c r="O85" s="79"/>
      <c r="P85" s="162">
        <f>P86</f>
        <v>0</v>
      </c>
      <c r="Q85" s="79"/>
      <c r="R85" s="162">
        <f>R86</f>
        <v>49.533379859999997</v>
      </c>
      <c r="S85" s="79"/>
      <c r="T85" s="163">
        <f>T86</f>
        <v>11.532999999999999</v>
      </c>
      <c r="AT85" s="18" t="s">
        <v>72</v>
      </c>
      <c r="AU85" s="18" t="s">
        <v>106</v>
      </c>
      <c r="BK85" s="164">
        <f>BK86</f>
        <v>0</v>
      </c>
    </row>
    <row r="86" spans="2:65" s="10" customFormat="1" ht="37.35" customHeight="1" x14ac:dyDescent="0.35">
      <c r="B86" s="165"/>
      <c r="C86" s="166"/>
      <c r="D86" s="167" t="s">
        <v>72</v>
      </c>
      <c r="E86" s="168" t="s">
        <v>387</v>
      </c>
      <c r="F86" s="168" t="s">
        <v>388</v>
      </c>
      <c r="G86" s="166"/>
      <c r="H86" s="166"/>
      <c r="I86" s="169"/>
      <c r="J86" s="170">
        <f>BK86</f>
        <v>0</v>
      </c>
      <c r="K86" s="166"/>
      <c r="L86" s="171"/>
      <c r="M86" s="172"/>
      <c r="N86" s="173"/>
      <c r="O86" s="173"/>
      <c r="P86" s="174">
        <f>P87</f>
        <v>0</v>
      </c>
      <c r="Q86" s="173"/>
      <c r="R86" s="174">
        <f>R87</f>
        <v>49.533379859999997</v>
      </c>
      <c r="S86" s="173"/>
      <c r="T86" s="175">
        <f>T87</f>
        <v>11.532999999999999</v>
      </c>
      <c r="AR86" s="176" t="s">
        <v>22</v>
      </c>
      <c r="AT86" s="177" t="s">
        <v>72</v>
      </c>
      <c r="AU86" s="177" t="s">
        <v>73</v>
      </c>
      <c r="AY86" s="176" t="s">
        <v>129</v>
      </c>
      <c r="BK86" s="178">
        <f>BK87</f>
        <v>0</v>
      </c>
    </row>
    <row r="87" spans="2:65" s="10" customFormat="1" ht="19.899999999999999" customHeight="1" x14ac:dyDescent="0.3">
      <c r="B87" s="165"/>
      <c r="C87" s="166"/>
      <c r="D87" s="167" t="s">
        <v>72</v>
      </c>
      <c r="E87" s="179" t="s">
        <v>130</v>
      </c>
      <c r="F87" s="179" t="s">
        <v>131</v>
      </c>
      <c r="G87" s="166"/>
      <c r="H87" s="166"/>
      <c r="I87" s="169"/>
      <c r="J87" s="180">
        <f>BK87</f>
        <v>0</v>
      </c>
      <c r="K87" s="166"/>
      <c r="L87" s="171"/>
      <c r="M87" s="172"/>
      <c r="N87" s="173"/>
      <c r="O87" s="173"/>
      <c r="P87" s="174">
        <f>P88+P100+P104+P119+P168+P186+P203</f>
        <v>0</v>
      </c>
      <c r="Q87" s="173"/>
      <c r="R87" s="174">
        <f>R88+R100+R104+R119+R168+R186+R203</f>
        <v>49.533379859999997</v>
      </c>
      <c r="S87" s="173"/>
      <c r="T87" s="175">
        <f>T88+T100+T104+T119+T168+T186+T203</f>
        <v>11.532999999999999</v>
      </c>
      <c r="AR87" s="176" t="s">
        <v>22</v>
      </c>
      <c r="AT87" s="177" t="s">
        <v>72</v>
      </c>
      <c r="AU87" s="177" t="s">
        <v>22</v>
      </c>
      <c r="AY87" s="176" t="s">
        <v>129</v>
      </c>
      <c r="BK87" s="178">
        <f>BK88+BK100+BK104+BK119+BK168+BK186+BK203</f>
        <v>0</v>
      </c>
    </row>
    <row r="88" spans="2:65" s="10" customFormat="1" ht="14.85" customHeight="1" x14ac:dyDescent="0.3">
      <c r="B88" s="165"/>
      <c r="C88" s="166"/>
      <c r="D88" s="181" t="s">
        <v>72</v>
      </c>
      <c r="E88" s="182" t="s">
        <v>22</v>
      </c>
      <c r="F88" s="182" t="s">
        <v>389</v>
      </c>
      <c r="G88" s="166"/>
      <c r="H88" s="166"/>
      <c r="I88" s="169"/>
      <c r="J88" s="183">
        <f>BK88</f>
        <v>0</v>
      </c>
      <c r="K88" s="166"/>
      <c r="L88" s="171"/>
      <c r="M88" s="172"/>
      <c r="N88" s="173"/>
      <c r="O88" s="173"/>
      <c r="P88" s="174">
        <f>SUM(P89:P99)</f>
        <v>0</v>
      </c>
      <c r="Q88" s="173"/>
      <c r="R88" s="174">
        <f>SUM(R89:R99)</f>
        <v>0</v>
      </c>
      <c r="S88" s="173"/>
      <c r="T88" s="175">
        <f>SUM(T89:T99)</f>
        <v>0</v>
      </c>
      <c r="AR88" s="176" t="s">
        <v>22</v>
      </c>
      <c r="AT88" s="177" t="s">
        <v>72</v>
      </c>
      <c r="AU88" s="177" t="s">
        <v>81</v>
      </c>
      <c r="AY88" s="176" t="s">
        <v>129</v>
      </c>
      <c r="BK88" s="178">
        <f>SUM(BK89:BK99)</f>
        <v>0</v>
      </c>
    </row>
    <row r="89" spans="2:65" s="1" customFormat="1" ht="22.5" customHeight="1" x14ac:dyDescent="0.3">
      <c r="B89" s="35"/>
      <c r="C89" s="184" t="s">
        <v>22</v>
      </c>
      <c r="D89" s="184" t="s">
        <v>134</v>
      </c>
      <c r="E89" s="185" t="s">
        <v>390</v>
      </c>
      <c r="F89" s="186" t="s">
        <v>391</v>
      </c>
      <c r="G89" s="187" t="s">
        <v>146</v>
      </c>
      <c r="H89" s="188">
        <v>14.8</v>
      </c>
      <c r="I89" s="189"/>
      <c r="J89" s="190">
        <f>ROUND(I89*H89,2)</f>
        <v>0</v>
      </c>
      <c r="K89" s="186" t="s">
        <v>147</v>
      </c>
      <c r="L89" s="55"/>
      <c r="M89" s="191" t="s">
        <v>20</v>
      </c>
      <c r="N89" s="192" t="s">
        <v>44</v>
      </c>
      <c r="O89" s="36"/>
      <c r="P89" s="193">
        <f>O89*H89</f>
        <v>0</v>
      </c>
      <c r="Q89" s="193">
        <v>0</v>
      </c>
      <c r="R89" s="193">
        <f>Q89*H89</f>
        <v>0</v>
      </c>
      <c r="S89" s="193">
        <v>0</v>
      </c>
      <c r="T89" s="194">
        <f>S89*H89</f>
        <v>0</v>
      </c>
      <c r="AR89" s="18" t="s">
        <v>138</v>
      </c>
      <c r="AT89" s="18" t="s">
        <v>134</v>
      </c>
      <c r="AU89" s="18" t="s">
        <v>139</v>
      </c>
      <c r="AY89" s="18" t="s">
        <v>129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18" t="s">
        <v>22</v>
      </c>
      <c r="BK89" s="195">
        <f>ROUND(I89*H89,2)</f>
        <v>0</v>
      </c>
      <c r="BL89" s="18" t="s">
        <v>138</v>
      </c>
      <c r="BM89" s="18" t="s">
        <v>392</v>
      </c>
    </row>
    <row r="90" spans="2:65" s="11" customFormat="1" ht="13.5" x14ac:dyDescent="0.3">
      <c r="B90" s="196"/>
      <c r="C90" s="197"/>
      <c r="D90" s="198" t="s">
        <v>141</v>
      </c>
      <c r="E90" s="199" t="s">
        <v>20</v>
      </c>
      <c r="F90" s="200" t="s">
        <v>393</v>
      </c>
      <c r="G90" s="197"/>
      <c r="H90" s="201" t="s">
        <v>20</v>
      </c>
      <c r="I90" s="202"/>
      <c r="J90" s="197"/>
      <c r="K90" s="197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141</v>
      </c>
      <c r="AU90" s="207" t="s">
        <v>139</v>
      </c>
      <c r="AV90" s="11" t="s">
        <v>22</v>
      </c>
      <c r="AW90" s="11" t="s">
        <v>37</v>
      </c>
      <c r="AX90" s="11" t="s">
        <v>73</v>
      </c>
      <c r="AY90" s="207" t="s">
        <v>129</v>
      </c>
    </row>
    <row r="91" spans="2:65" s="11" customFormat="1" ht="13.5" x14ac:dyDescent="0.3">
      <c r="B91" s="196"/>
      <c r="C91" s="197"/>
      <c r="D91" s="198" t="s">
        <v>141</v>
      </c>
      <c r="E91" s="199" t="s">
        <v>20</v>
      </c>
      <c r="F91" s="200" t="s">
        <v>394</v>
      </c>
      <c r="G91" s="197"/>
      <c r="H91" s="201" t="s">
        <v>20</v>
      </c>
      <c r="I91" s="202"/>
      <c r="J91" s="197"/>
      <c r="K91" s="197"/>
      <c r="L91" s="203"/>
      <c r="M91" s="204"/>
      <c r="N91" s="205"/>
      <c r="O91" s="205"/>
      <c r="P91" s="205"/>
      <c r="Q91" s="205"/>
      <c r="R91" s="205"/>
      <c r="S91" s="205"/>
      <c r="T91" s="206"/>
      <c r="AT91" s="207" t="s">
        <v>141</v>
      </c>
      <c r="AU91" s="207" t="s">
        <v>139</v>
      </c>
      <c r="AV91" s="11" t="s">
        <v>22</v>
      </c>
      <c r="AW91" s="11" t="s">
        <v>37</v>
      </c>
      <c r="AX91" s="11" t="s">
        <v>73</v>
      </c>
      <c r="AY91" s="207" t="s">
        <v>129</v>
      </c>
    </row>
    <row r="92" spans="2:65" s="12" customFormat="1" ht="13.5" x14ac:dyDescent="0.3">
      <c r="B92" s="208"/>
      <c r="C92" s="209"/>
      <c r="D92" s="210" t="s">
        <v>141</v>
      </c>
      <c r="E92" s="211" t="s">
        <v>20</v>
      </c>
      <c r="F92" s="212" t="s">
        <v>395</v>
      </c>
      <c r="G92" s="209"/>
      <c r="H92" s="213">
        <v>14.8</v>
      </c>
      <c r="I92" s="214"/>
      <c r="J92" s="209"/>
      <c r="K92" s="209"/>
      <c r="L92" s="215"/>
      <c r="M92" s="216"/>
      <c r="N92" s="217"/>
      <c r="O92" s="217"/>
      <c r="P92" s="217"/>
      <c r="Q92" s="217"/>
      <c r="R92" s="217"/>
      <c r="S92" s="217"/>
      <c r="T92" s="218"/>
      <c r="AT92" s="219" t="s">
        <v>141</v>
      </c>
      <c r="AU92" s="219" t="s">
        <v>139</v>
      </c>
      <c r="AV92" s="12" t="s">
        <v>81</v>
      </c>
      <c r="AW92" s="12" t="s">
        <v>37</v>
      </c>
      <c r="AX92" s="12" t="s">
        <v>22</v>
      </c>
      <c r="AY92" s="219" t="s">
        <v>129</v>
      </c>
    </row>
    <row r="93" spans="2:65" s="1" customFormat="1" ht="22.5" customHeight="1" x14ac:dyDescent="0.3">
      <c r="B93" s="35"/>
      <c r="C93" s="184" t="s">
        <v>81</v>
      </c>
      <c r="D93" s="184" t="s">
        <v>134</v>
      </c>
      <c r="E93" s="185" t="s">
        <v>396</v>
      </c>
      <c r="F93" s="186" t="s">
        <v>397</v>
      </c>
      <c r="G93" s="187" t="s">
        <v>146</v>
      </c>
      <c r="H93" s="188">
        <v>14.8</v>
      </c>
      <c r="I93" s="189"/>
      <c r="J93" s="190">
        <f>ROUND(I93*H93,2)</f>
        <v>0</v>
      </c>
      <c r="K93" s="186" t="s">
        <v>147</v>
      </c>
      <c r="L93" s="55"/>
      <c r="M93" s="191" t="s">
        <v>20</v>
      </c>
      <c r="N93" s="192" t="s">
        <v>44</v>
      </c>
      <c r="O93" s="36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AR93" s="18" t="s">
        <v>138</v>
      </c>
      <c r="AT93" s="18" t="s">
        <v>134</v>
      </c>
      <c r="AU93" s="18" t="s">
        <v>139</v>
      </c>
      <c r="AY93" s="18" t="s">
        <v>129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18" t="s">
        <v>22</v>
      </c>
      <c r="BK93" s="195">
        <f>ROUND(I93*H93,2)</f>
        <v>0</v>
      </c>
      <c r="BL93" s="18" t="s">
        <v>138</v>
      </c>
      <c r="BM93" s="18" t="s">
        <v>398</v>
      </c>
    </row>
    <row r="94" spans="2:65" s="11" customFormat="1" ht="13.5" x14ac:dyDescent="0.3">
      <c r="B94" s="196"/>
      <c r="C94" s="197"/>
      <c r="D94" s="198" t="s">
        <v>141</v>
      </c>
      <c r="E94" s="199" t="s">
        <v>20</v>
      </c>
      <c r="F94" s="200" t="s">
        <v>399</v>
      </c>
      <c r="G94" s="197"/>
      <c r="H94" s="201" t="s">
        <v>20</v>
      </c>
      <c r="I94" s="202"/>
      <c r="J94" s="197"/>
      <c r="K94" s="197"/>
      <c r="L94" s="203"/>
      <c r="M94" s="204"/>
      <c r="N94" s="205"/>
      <c r="O94" s="205"/>
      <c r="P94" s="205"/>
      <c r="Q94" s="205"/>
      <c r="R94" s="205"/>
      <c r="S94" s="205"/>
      <c r="T94" s="206"/>
      <c r="AT94" s="207" t="s">
        <v>141</v>
      </c>
      <c r="AU94" s="207" t="s">
        <v>139</v>
      </c>
      <c r="AV94" s="11" t="s">
        <v>22</v>
      </c>
      <c r="AW94" s="11" t="s">
        <v>37</v>
      </c>
      <c r="AX94" s="11" t="s">
        <v>73</v>
      </c>
      <c r="AY94" s="207" t="s">
        <v>129</v>
      </c>
    </row>
    <row r="95" spans="2:65" s="11" customFormat="1" ht="13.5" x14ac:dyDescent="0.3">
      <c r="B95" s="196"/>
      <c r="C95" s="197"/>
      <c r="D95" s="198" t="s">
        <v>141</v>
      </c>
      <c r="E95" s="199" t="s">
        <v>20</v>
      </c>
      <c r="F95" s="200" t="s">
        <v>400</v>
      </c>
      <c r="G95" s="197"/>
      <c r="H95" s="201" t="s">
        <v>20</v>
      </c>
      <c r="I95" s="202"/>
      <c r="J95" s="197"/>
      <c r="K95" s="197"/>
      <c r="L95" s="203"/>
      <c r="M95" s="204"/>
      <c r="N95" s="205"/>
      <c r="O95" s="205"/>
      <c r="P95" s="205"/>
      <c r="Q95" s="205"/>
      <c r="R95" s="205"/>
      <c r="S95" s="205"/>
      <c r="T95" s="206"/>
      <c r="AT95" s="207" t="s">
        <v>141</v>
      </c>
      <c r="AU95" s="207" t="s">
        <v>139</v>
      </c>
      <c r="AV95" s="11" t="s">
        <v>22</v>
      </c>
      <c r="AW95" s="11" t="s">
        <v>37</v>
      </c>
      <c r="AX95" s="11" t="s">
        <v>73</v>
      </c>
      <c r="AY95" s="207" t="s">
        <v>129</v>
      </c>
    </row>
    <row r="96" spans="2:65" s="12" customFormat="1" ht="13.5" x14ac:dyDescent="0.3">
      <c r="B96" s="208"/>
      <c r="C96" s="209"/>
      <c r="D96" s="210" t="s">
        <v>141</v>
      </c>
      <c r="E96" s="211" t="s">
        <v>20</v>
      </c>
      <c r="F96" s="212" t="s">
        <v>401</v>
      </c>
      <c r="G96" s="209"/>
      <c r="H96" s="213">
        <v>14.8</v>
      </c>
      <c r="I96" s="214"/>
      <c r="J96" s="209"/>
      <c r="K96" s="209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141</v>
      </c>
      <c r="AU96" s="219" t="s">
        <v>139</v>
      </c>
      <c r="AV96" s="12" t="s">
        <v>81</v>
      </c>
      <c r="AW96" s="12" t="s">
        <v>37</v>
      </c>
      <c r="AX96" s="12" t="s">
        <v>22</v>
      </c>
      <c r="AY96" s="219" t="s">
        <v>129</v>
      </c>
    </row>
    <row r="97" spans="2:65" s="1" customFormat="1" ht="22.5" customHeight="1" x14ac:dyDescent="0.3">
      <c r="B97" s="35"/>
      <c r="C97" s="184" t="s">
        <v>139</v>
      </c>
      <c r="D97" s="184" t="s">
        <v>134</v>
      </c>
      <c r="E97" s="185" t="s">
        <v>402</v>
      </c>
      <c r="F97" s="186" t="s">
        <v>403</v>
      </c>
      <c r="G97" s="187" t="s">
        <v>146</v>
      </c>
      <c r="H97" s="188">
        <v>14.8</v>
      </c>
      <c r="I97" s="189"/>
      <c r="J97" s="190">
        <f>ROUND(I97*H97,2)</f>
        <v>0</v>
      </c>
      <c r="K97" s="186" t="s">
        <v>147</v>
      </c>
      <c r="L97" s="55"/>
      <c r="M97" s="191" t="s">
        <v>20</v>
      </c>
      <c r="N97" s="192" t="s">
        <v>44</v>
      </c>
      <c r="O97" s="36"/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AR97" s="18" t="s">
        <v>138</v>
      </c>
      <c r="AT97" s="18" t="s">
        <v>134</v>
      </c>
      <c r="AU97" s="18" t="s">
        <v>139</v>
      </c>
      <c r="AY97" s="18" t="s">
        <v>129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18" t="s">
        <v>22</v>
      </c>
      <c r="BK97" s="195">
        <f>ROUND(I97*H97,2)</f>
        <v>0</v>
      </c>
      <c r="BL97" s="18" t="s">
        <v>138</v>
      </c>
      <c r="BM97" s="18" t="s">
        <v>404</v>
      </c>
    </row>
    <row r="98" spans="2:65" s="1" customFormat="1" ht="22.5" customHeight="1" x14ac:dyDescent="0.3">
      <c r="B98" s="35"/>
      <c r="C98" s="184" t="s">
        <v>138</v>
      </c>
      <c r="D98" s="184" t="s">
        <v>134</v>
      </c>
      <c r="E98" s="185" t="s">
        <v>405</v>
      </c>
      <c r="F98" s="186" t="s">
        <v>406</v>
      </c>
      <c r="G98" s="187" t="s">
        <v>181</v>
      </c>
      <c r="H98" s="188">
        <v>22.2</v>
      </c>
      <c r="I98" s="189"/>
      <c r="J98" s="190">
        <f>ROUND(I98*H98,2)</f>
        <v>0</v>
      </c>
      <c r="K98" s="186" t="s">
        <v>147</v>
      </c>
      <c r="L98" s="55"/>
      <c r="M98" s="191" t="s">
        <v>20</v>
      </c>
      <c r="N98" s="192" t="s">
        <v>44</v>
      </c>
      <c r="O98" s="36"/>
      <c r="P98" s="193">
        <f>O98*H98</f>
        <v>0</v>
      </c>
      <c r="Q98" s="193">
        <v>0</v>
      </c>
      <c r="R98" s="193">
        <f>Q98*H98</f>
        <v>0</v>
      </c>
      <c r="S98" s="193">
        <v>0</v>
      </c>
      <c r="T98" s="194">
        <f>S98*H98</f>
        <v>0</v>
      </c>
      <c r="AR98" s="18" t="s">
        <v>138</v>
      </c>
      <c r="AT98" s="18" t="s">
        <v>134</v>
      </c>
      <c r="AU98" s="18" t="s">
        <v>139</v>
      </c>
      <c r="AY98" s="18" t="s">
        <v>129</v>
      </c>
      <c r="BE98" s="195">
        <f>IF(N98="základní",J98,0)</f>
        <v>0</v>
      </c>
      <c r="BF98" s="195">
        <f>IF(N98="snížená",J98,0)</f>
        <v>0</v>
      </c>
      <c r="BG98" s="195">
        <f>IF(N98="zákl. přenesená",J98,0)</f>
        <v>0</v>
      </c>
      <c r="BH98" s="195">
        <f>IF(N98="sníž. přenesená",J98,0)</f>
        <v>0</v>
      </c>
      <c r="BI98" s="195">
        <f>IF(N98="nulová",J98,0)</f>
        <v>0</v>
      </c>
      <c r="BJ98" s="18" t="s">
        <v>22</v>
      </c>
      <c r="BK98" s="195">
        <f>ROUND(I98*H98,2)</f>
        <v>0</v>
      </c>
      <c r="BL98" s="18" t="s">
        <v>138</v>
      </c>
      <c r="BM98" s="18" t="s">
        <v>407</v>
      </c>
    </row>
    <row r="99" spans="2:65" s="12" customFormat="1" ht="13.5" x14ac:dyDescent="0.3">
      <c r="B99" s="208"/>
      <c r="C99" s="209"/>
      <c r="D99" s="198" t="s">
        <v>141</v>
      </c>
      <c r="E99" s="220" t="s">
        <v>20</v>
      </c>
      <c r="F99" s="221" t="s">
        <v>408</v>
      </c>
      <c r="G99" s="209"/>
      <c r="H99" s="222">
        <v>22.2</v>
      </c>
      <c r="I99" s="214"/>
      <c r="J99" s="209"/>
      <c r="K99" s="209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141</v>
      </c>
      <c r="AU99" s="219" t="s">
        <v>139</v>
      </c>
      <c r="AV99" s="12" t="s">
        <v>81</v>
      </c>
      <c r="AW99" s="12" t="s">
        <v>37</v>
      </c>
      <c r="AX99" s="12" t="s">
        <v>22</v>
      </c>
      <c r="AY99" s="219" t="s">
        <v>129</v>
      </c>
    </row>
    <row r="100" spans="2:65" s="10" customFormat="1" ht="22.35" customHeight="1" x14ac:dyDescent="0.3">
      <c r="B100" s="165"/>
      <c r="C100" s="166"/>
      <c r="D100" s="181" t="s">
        <v>72</v>
      </c>
      <c r="E100" s="182" t="s">
        <v>409</v>
      </c>
      <c r="F100" s="182" t="s">
        <v>410</v>
      </c>
      <c r="G100" s="166"/>
      <c r="H100" s="166"/>
      <c r="I100" s="169"/>
      <c r="J100" s="183">
        <f>BK100</f>
        <v>0</v>
      </c>
      <c r="K100" s="166"/>
      <c r="L100" s="171"/>
      <c r="M100" s="172"/>
      <c r="N100" s="173"/>
      <c r="O100" s="173"/>
      <c r="P100" s="174">
        <f>SUM(P101:P103)</f>
        <v>0</v>
      </c>
      <c r="Q100" s="173"/>
      <c r="R100" s="174">
        <f>SUM(R101:R103)</f>
        <v>1.8774999999999999</v>
      </c>
      <c r="S100" s="173"/>
      <c r="T100" s="175">
        <f>SUM(T101:T103)</f>
        <v>0</v>
      </c>
      <c r="AR100" s="176" t="s">
        <v>22</v>
      </c>
      <c r="AT100" s="177" t="s">
        <v>72</v>
      </c>
      <c r="AU100" s="177" t="s">
        <v>81</v>
      </c>
      <c r="AY100" s="176" t="s">
        <v>129</v>
      </c>
      <c r="BK100" s="178">
        <f>SUM(BK101:BK103)</f>
        <v>0</v>
      </c>
    </row>
    <row r="101" spans="2:65" s="1" customFormat="1" ht="22.5" customHeight="1" x14ac:dyDescent="0.3">
      <c r="B101" s="35"/>
      <c r="C101" s="184" t="s">
        <v>158</v>
      </c>
      <c r="D101" s="184" t="s">
        <v>134</v>
      </c>
      <c r="E101" s="185" t="s">
        <v>411</v>
      </c>
      <c r="F101" s="186" t="s">
        <v>412</v>
      </c>
      <c r="G101" s="187" t="s">
        <v>146</v>
      </c>
      <c r="H101" s="188">
        <v>1</v>
      </c>
      <c r="I101" s="189"/>
      <c r="J101" s="190">
        <f>ROUND(I101*H101,2)</f>
        <v>0</v>
      </c>
      <c r="K101" s="186" t="s">
        <v>20</v>
      </c>
      <c r="L101" s="55"/>
      <c r="M101" s="191" t="s">
        <v>20</v>
      </c>
      <c r="N101" s="192" t="s">
        <v>44</v>
      </c>
      <c r="O101" s="36"/>
      <c r="P101" s="193">
        <f>O101*H101</f>
        <v>0</v>
      </c>
      <c r="Q101" s="193">
        <v>1.8774999999999999</v>
      </c>
      <c r="R101" s="193">
        <f>Q101*H101</f>
        <v>1.8774999999999999</v>
      </c>
      <c r="S101" s="193">
        <v>0</v>
      </c>
      <c r="T101" s="194">
        <f>S101*H101</f>
        <v>0</v>
      </c>
      <c r="AR101" s="18" t="s">
        <v>138</v>
      </c>
      <c r="AT101" s="18" t="s">
        <v>134</v>
      </c>
      <c r="AU101" s="18" t="s">
        <v>139</v>
      </c>
      <c r="AY101" s="18" t="s">
        <v>129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18" t="s">
        <v>22</v>
      </c>
      <c r="BK101" s="195">
        <f>ROUND(I101*H101,2)</f>
        <v>0</v>
      </c>
      <c r="BL101" s="18" t="s">
        <v>138</v>
      </c>
      <c r="BM101" s="18" t="s">
        <v>413</v>
      </c>
    </row>
    <row r="102" spans="2:65" s="11" customFormat="1" ht="13.5" x14ac:dyDescent="0.3">
      <c r="B102" s="196"/>
      <c r="C102" s="197"/>
      <c r="D102" s="198" t="s">
        <v>141</v>
      </c>
      <c r="E102" s="199" t="s">
        <v>20</v>
      </c>
      <c r="F102" s="200" t="s">
        <v>414</v>
      </c>
      <c r="G102" s="197"/>
      <c r="H102" s="201" t="s">
        <v>20</v>
      </c>
      <c r="I102" s="202"/>
      <c r="J102" s="197"/>
      <c r="K102" s="197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141</v>
      </c>
      <c r="AU102" s="207" t="s">
        <v>139</v>
      </c>
      <c r="AV102" s="11" t="s">
        <v>22</v>
      </c>
      <c r="AW102" s="11" t="s">
        <v>37</v>
      </c>
      <c r="AX102" s="11" t="s">
        <v>73</v>
      </c>
      <c r="AY102" s="207" t="s">
        <v>129</v>
      </c>
    </row>
    <row r="103" spans="2:65" s="12" customFormat="1" ht="13.5" x14ac:dyDescent="0.3">
      <c r="B103" s="208"/>
      <c r="C103" s="209"/>
      <c r="D103" s="198" t="s">
        <v>141</v>
      </c>
      <c r="E103" s="220" t="s">
        <v>20</v>
      </c>
      <c r="F103" s="221" t="s">
        <v>415</v>
      </c>
      <c r="G103" s="209"/>
      <c r="H103" s="222">
        <v>1</v>
      </c>
      <c r="I103" s="214"/>
      <c r="J103" s="209"/>
      <c r="K103" s="209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141</v>
      </c>
      <c r="AU103" s="219" t="s">
        <v>139</v>
      </c>
      <c r="AV103" s="12" t="s">
        <v>81</v>
      </c>
      <c r="AW103" s="12" t="s">
        <v>37</v>
      </c>
      <c r="AX103" s="12" t="s">
        <v>22</v>
      </c>
      <c r="AY103" s="219" t="s">
        <v>129</v>
      </c>
    </row>
    <row r="104" spans="2:65" s="10" customFormat="1" ht="22.35" customHeight="1" x14ac:dyDescent="0.3">
      <c r="B104" s="165"/>
      <c r="C104" s="166"/>
      <c r="D104" s="181" t="s">
        <v>72</v>
      </c>
      <c r="E104" s="182" t="s">
        <v>416</v>
      </c>
      <c r="F104" s="182" t="s">
        <v>417</v>
      </c>
      <c r="G104" s="166"/>
      <c r="H104" s="166"/>
      <c r="I104" s="169"/>
      <c r="J104" s="183">
        <f>BK104</f>
        <v>0</v>
      </c>
      <c r="K104" s="166"/>
      <c r="L104" s="171"/>
      <c r="M104" s="172"/>
      <c r="N104" s="173"/>
      <c r="O104" s="173"/>
      <c r="P104" s="174">
        <f>SUM(P105:P118)</f>
        <v>0</v>
      </c>
      <c r="Q104" s="173"/>
      <c r="R104" s="174">
        <f>SUM(R105:R118)</f>
        <v>32.666319860000002</v>
      </c>
      <c r="S104" s="173"/>
      <c r="T104" s="175">
        <f>SUM(T105:T118)</f>
        <v>0</v>
      </c>
      <c r="AR104" s="176" t="s">
        <v>22</v>
      </c>
      <c r="AT104" s="177" t="s">
        <v>72</v>
      </c>
      <c r="AU104" s="177" t="s">
        <v>81</v>
      </c>
      <c r="AY104" s="176" t="s">
        <v>129</v>
      </c>
      <c r="BK104" s="178">
        <f>SUM(BK105:BK118)</f>
        <v>0</v>
      </c>
    </row>
    <row r="105" spans="2:65" s="1" customFormat="1" ht="22.5" customHeight="1" x14ac:dyDescent="0.3">
      <c r="B105" s="35"/>
      <c r="C105" s="184" t="s">
        <v>165</v>
      </c>
      <c r="D105" s="184" t="s">
        <v>134</v>
      </c>
      <c r="E105" s="185" t="s">
        <v>418</v>
      </c>
      <c r="F105" s="186" t="s">
        <v>419</v>
      </c>
      <c r="G105" s="187" t="s">
        <v>137</v>
      </c>
      <c r="H105" s="188">
        <v>37</v>
      </c>
      <c r="I105" s="189"/>
      <c r="J105" s="190">
        <f>ROUND(I105*H105,2)</f>
        <v>0</v>
      </c>
      <c r="K105" s="186" t="s">
        <v>147</v>
      </c>
      <c r="L105" s="55"/>
      <c r="M105" s="191" t="s">
        <v>20</v>
      </c>
      <c r="N105" s="192" t="s">
        <v>44</v>
      </c>
      <c r="O105" s="36"/>
      <c r="P105" s="193">
        <f>O105*H105</f>
        <v>0</v>
      </c>
      <c r="Q105" s="193">
        <v>0</v>
      </c>
      <c r="R105" s="193">
        <f>Q105*H105</f>
        <v>0</v>
      </c>
      <c r="S105" s="193">
        <v>0</v>
      </c>
      <c r="T105" s="194">
        <f>S105*H105</f>
        <v>0</v>
      </c>
      <c r="AR105" s="18" t="s">
        <v>138</v>
      </c>
      <c r="AT105" s="18" t="s">
        <v>134</v>
      </c>
      <c r="AU105" s="18" t="s">
        <v>139</v>
      </c>
      <c r="AY105" s="18" t="s">
        <v>129</v>
      </c>
      <c r="BE105" s="195">
        <f>IF(N105="základní",J105,0)</f>
        <v>0</v>
      </c>
      <c r="BF105" s="195">
        <f>IF(N105="snížená",J105,0)</f>
        <v>0</v>
      </c>
      <c r="BG105" s="195">
        <f>IF(N105="zákl. přenesená",J105,0)</f>
        <v>0</v>
      </c>
      <c r="BH105" s="195">
        <f>IF(N105="sníž. přenesená",J105,0)</f>
        <v>0</v>
      </c>
      <c r="BI105" s="195">
        <f>IF(N105="nulová",J105,0)</f>
        <v>0</v>
      </c>
      <c r="BJ105" s="18" t="s">
        <v>22</v>
      </c>
      <c r="BK105" s="195">
        <f>ROUND(I105*H105,2)</f>
        <v>0</v>
      </c>
      <c r="BL105" s="18" t="s">
        <v>138</v>
      </c>
      <c r="BM105" s="18" t="s">
        <v>420</v>
      </c>
    </row>
    <row r="106" spans="2:65" s="11" customFormat="1" ht="13.5" x14ac:dyDescent="0.3">
      <c r="B106" s="196"/>
      <c r="C106" s="197"/>
      <c r="D106" s="198" t="s">
        <v>141</v>
      </c>
      <c r="E106" s="199" t="s">
        <v>20</v>
      </c>
      <c r="F106" s="200" t="s">
        <v>421</v>
      </c>
      <c r="G106" s="197"/>
      <c r="H106" s="201" t="s">
        <v>20</v>
      </c>
      <c r="I106" s="202"/>
      <c r="J106" s="197"/>
      <c r="K106" s="197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141</v>
      </c>
      <c r="AU106" s="207" t="s">
        <v>139</v>
      </c>
      <c r="AV106" s="11" t="s">
        <v>22</v>
      </c>
      <c r="AW106" s="11" t="s">
        <v>37</v>
      </c>
      <c r="AX106" s="11" t="s">
        <v>73</v>
      </c>
      <c r="AY106" s="207" t="s">
        <v>129</v>
      </c>
    </row>
    <row r="107" spans="2:65" s="11" customFormat="1" ht="13.5" x14ac:dyDescent="0.3">
      <c r="B107" s="196"/>
      <c r="C107" s="197"/>
      <c r="D107" s="198" t="s">
        <v>141</v>
      </c>
      <c r="E107" s="199" t="s">
        <v>20</v>
      </c>
      <c r="F107" s="200" t="s">
        <v>422</v>
      </c>
      <c r="G107" s="197"/>
      <c r="H107" s="201" t="s">
        <v>20</v>
      </c>
      <c r="I107" s="202"/>
      <c r="J107" s="197"/>
      <c r="K107" s="197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141</v>
      </c>
      <c r="AU107" s="207" t="s">
        <v>139</v>
      </c>
      <c r="AV107" s="11" t="s">
        <v>22</v>
      </c>
      <c r="AW107" s="11" t="s">
        <v>37</v>
      </c>
      <c r="AX107" s="11" t="s">
        <v>73</v>
      </c>
      <c r="AY107" s="207" t="s">
        <v>129</v>
      </c>
    </row>
    <row r="108" spans="2:65" s="12" customFormat="1" ht="13.5" x14ac:dyDescent="0.3">
      <c r="B108" s="208"/>
      <c r="C108" s="209"/>
      <c r="D108" s="210" t="s">
        <v>141</v>
      </c>
      <c r="E108" s="211" t="s">
        <v>20</v>
      </c>
      <c r="F108" s="212" t="s">
        <v>423</v>
      </c>
      <c r="G108" s="209"/>
      <c r="H108" s="213">
        <v>37</v>
      </c>
      <c r="I108" s="214"/>
      <c r="J108" s="209"/>
      <c r="K108" s="209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141</v>
      </c>
      <c r="AU108" s="219" t="s">
        <v>139</v>
      </c>
      <c r="AV108" s="12" t="s">
        <v>81</v>
      </c>
      <c r="AW108" s="12" t="s">
        <v>37</v>
      </c>
      <c r="AX108" s="12" t="s">
        <v>22</v>
      </c>
      <c r="AY108" s="219" t="s">
        <v>129</v>
      </c>
    </row>
    <row r="109" spans="2:65" s="1" customFormat="1" ht="31.5" customHeight="1" x14ac:dyDescent="0.3">
      <c r="B109" s="35"/>
      <c r="C109" s="184" t="s">
        <v>171</v>
      </c>
      <c r="D109" s="184" t="s">
        <v>134</v>
      </c>
      <c r="E109" s="185" t="s">
        <v>424</v>
      </c>
      <c r="F109" s="186" t="s">
        <v>425</v>
      </c>
      <c r="G109" s="187" t="s">
        <v>137</v>
      </c>
      <c r="H109" s="188">
        <v>37</v>
      </c>
      <c r="I109" s="189"/>
      <c r="J109" s="190">
        <f>ROUND(I109*H109,2)</f>
        <v>0</v>
      </c>
      <c r="K109" s="186" t="s">
        <v>20</v>
      </c>
      <c r="L109" s="55"/>
      <c r="M109" s="191" t="s">
        <v>20</v>
      </c>
      <c r="N109" s="192" t="s">
        <v>44</v>
      </c>
      <c r="O109" s="36"/>
      <c r="P109" s="193">
        <f>O109*H109</f>
        <v>0</v>
      </c>
      <c r="Q109" s="193">
        <v>0.87629900000000005</v>
      </c>
      <c r="R109" s="193">
        <f>Q109*H109</f>
        <v>32.423062999999999</v>
      </c>
      <c r="S109" s="193">
        <v>0</v>
      </c>
      <c r="T109" s="194">
        <f>S109*H109</f>
        <v>0</v>
      </c>
      <c r="AR109" s="18" t="s">
        <v>138</v>
      </c>
      <c r="AT109" s="18" t="s">
        <v>134</v>
      </c>
      <c r="AU109" s="18" t="s">
        <v>139</v>
      </c>
      <c r="AY109" s="18" t="s">
        <v>129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18" t="s">
        <v>22</v>
      </c>
      <c r="BK109" s="195">
        <f>ROUND(I109*H109,2)</f>
        <v>0</v>
      </c>
      <c r="BL109" s="18" t="s">
        <v>138</v>
      </c>
      <c r="BM109" s="18" t="s">
        <v>426</v>
      </c>
    </row>
    <row r="110" spans="2:65" s="11" customFormat="1" ht="13.5" x14ac:dyDescent="0.3">
      <c r="B110" s="196"/>
      <c r="C110" s="197"/>
      <c r="D110" s="198" t="s">
        <v>141</v>
      </c>
      <c r="E110" s="199" t="s">
        <v>20</v>
      </c>
      <c r="F110" s="200" t="s">
        <v>427</v>
      </c>
      <c r="G110" s="197"/>
      <c r="H110" s="201" t="s">
        <v>20</v>
      </c>
      <c r="I110" s="202"/>
      <c r="J110" s="197"/>
      <c r="K110" s="197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141</v>
      </c>
      <c r="AU110" s="207" t="s">
        <v>139</v>
      </c>
      <c r="AV110" s="11" t="s">
        <v>22</v>
      </c>
      <c r="AW110" s="11" t="s">
        <v>37</v>
      </c>
      <c r="AX110" s="11" t="s">
        <v>73</v>
      </c>
      <c r="AY110" s="207" t="s">
        <v>129</v>
      </c>
    </row>
    <row r="111" spans="2:65" s="11" customFormat="1" ht="13.5" x14ac:dyDescent="0.3">
      <c r="B111" s="196"/>
      <c r="C111" s="197"/>
      <c r="D111" s="198" t="s">
        <v>141</v>
      </c>
      <c r="E111" s="199" t="s">
        <v>20</v>
      </c>
      <c r="F111" s="200" t="s">
        <v>428</v>
      </c>
      <c r="G111" s="197"/>
      <c r="H111" s="201" t="s">
        <v>20</v>
      </c>
      <c r="I111" s="202"/>
      <c r="J111" s="197"/>
      <c r="K111" s="197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141</v>
      </c>
      <c r="AU111" s="207" t="s">
        <v>139</v>
      </c>
      <c r="AV111" s="11" t="s">
        <v>22</v>
      </c>
      <c r="AW111" s="11" t="s">
        <v>37</v>
      </c>
      <c r="AX111" s="11" t="s">
        <v>73</v>
      </c>
      <c r="AY111" s="207" t="s">
        <v>129</v>
      </c>
    </row>
    <row r="112" spans="2:65" s="11" customFormat="1" ht="13.5" x14ac:dyDescent="0.3">
      <c r="B112" s="196"/>
      <c r="C112" s="197"/>
      <c r="D112" s="198" t="s">
        <v>141</v>
      </c>
      <c r="E112" s="199" t="s">
        <v>20</v>
      </c>
      <c r="F112" s="200" t="s">
        <v>429</v>
      </c>
      <c r="G112" s="197"/>
      <c r="H112" s="201" t="s">
        <v>20</v>
      </c>
      <c r="I112" s="202"/>
      <c r="J112" s="197"/>
      <c r="K112" s="197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141</v>
      </c>
      <c r="AU112" s="207" t="s">
        <v>139</v>
      </c>
      <c r="AV112" s="11" t="s">
        <v>22</v>
      </c>
      <c r="AW112" s="11" t="s">
        <v>37</v>
      </c>
      <c r="AX112" s="11" t="s">
        <v>73</v>
      </c>
      <c r="AY112" s="207" t="s">
        <v>129</v>
      </c>
    </row>
    <row r="113" spans="2:65" s="12" customFormat="1" ht="13.5" x14ac:dyDescent="0.3">
      <c r="B113" s="208"/>
      <c r="C113" s="209"/>
      <c r="D113" s="210" t="s">
        <v>141</v>
      </c>
      <c r="E113" s="211" t="s">
        <v>20</v>
      </c>
      <c r="F113" s="212" t="s">
        <v>423</v>
      </c>
      <c r="G113" s="209"/>
      <c r="H113" s="213">
        <v>37</v>
      </c>
      <c r="I113" s="214"/>
      <c r="J113" s="209"/>
      <c r="K113" s="209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141</v>
      </c>
      <c r="AU113" s="219" t="s">
        <v>139</v>
      </c>
      <c r="AV113" s="12" t="s">
        <v>81</v>
      </c>
      <c r="AW113" s="12" t="s">
        <v>37</v>
      </c>
      <c r="AX113" s="12" t="s">
        <v>22</v>
      </c>
      <c r="AY113" s="219" t="s">
        <v>129</v>
      </c>
    </row>
    <row r="114" spans="2:65" s="1" customFormat="1" ht="22.5" customHeight="1" x14ac:dyDescent="0.3">
      <c r="B114" s="35"/>
      <c r="C114" s="184" t="s">
        <v>178</v>
      </c>
      <c r="D114" s="184" t="s">
        <v>134</v>
      </c>
      <c r="E114" s="185" t="s">
        <v>430</v>
      </c>
      <c r="F114" s="186" t="s">
        <v>431</v>
      </c>
      <c r="G114" s="187" t="s">
        <v>181</v>
      </c>
      <c r="H114" s="188">
        <v>0.23100000000000001</v>
      </c>
      <c r="I114" s="189"/>
      <c r="J114" s="190">
        <f>ROUND(I114*H114,2)</f>
        <v>0</v>
      </c>
      <c r="K114" s="186" t="s">
        <v>147</v>
      </c>
      <c r="L114" s="55"/>
      <c r="M114" s="191" t="s">
        <v>20</v>
      </c>
      <c r="N114" s="192" t="s">
        <v>44</v>
      </c>
      <c r="O114" s="36"/>
      <c r="P114" s="193">
        <f>O114*H114</f>
        <v>0</v>
      </c>
      <c r="Q114" s="193">
        <v>1.0530600000000001</v>
      </c>
      <c r="R114" s="193">
        <f>Q114*H114</f>
        <v>0.24325686000000005</v>
      </c>
      <c r="S114" s="193">
        <v>0</v>
      </c>
      <c r="T114" s="194">
        <f>S114*H114</f>
        <v>0</v>
      </c>
      <c r="AR114" s="18" t="s">
        <v>138</v>
      </c>
      <c r="AT114" s="18" t="s">
        <v>134</v>
      </c>
      <c r="AU114" s="18" t="s">
        <v>139</v>
      </c>
      <c r="AY114" s="18" t="s">
        <v>129</v>
      </c>
      <c r="BE114" s="195">
        <f>IF(N114="základní",J114,0)</f>
        <v>0</v>
      </c>
      <c r="BF114" s="195">
        <f>IF(N114="snížená",J114,0)</f>
        <v>0</v>
      </c>
      <c r="BG114" s="195">
        <f>IF(N114="zákl. přenesená",J114,0)</f>
        <v>0</v>
      </c>
      <c r="BH114" s="195">
        <f>IF(N114="sníž. přenesená",J114,0)</f>
        <v>0</v>
      </c>
      <c r="BI114" s="195">
        <f>IF(N114="nulová",J114,0)</f>
        <v>0</v>
      </c>
      <c r="BJ114" s="18" t="s">
        <v>22</v>
      </c>
      <c r="BK114" s="195">
        <f>ROUND(I114*H114,2)</f>
        <v>0</v>
      </c>
      <c r="BL114" s="18" t="s">
        <v>138</v>
      </c>
      <c r="BM114" s="18" t="s">
        <v>432</v>
      </c>
    </row>
    <row r="115" spans="2:65" s="11" customFormat="1" ht="13.5" x14ac:dyDescent="0.3">
      <c r="B115" s="196"/>
      <c r="C115" s="197"/>
      <c r="D115" s="198" t="s">
        <v>141</v>
      </c>
      <c r="E115" s="199" t="s">
        <v>20</v>
      </c>
      <c r="F115" s="200" t="s">
        <v>433</v>
      </c>
      <c r="G115" s="197"/>
      <c r="H115" s="201" t="s">
        <v>20</v>
      </c>
      <c r="I115" s="202"/>
      <c r="J115" s="197"/>
      <c r="K115" s="197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141</v>
      </c>
      <c r="AU115" s="207" t="s">
        <v>139</v>
      </c>
      <c r="AV115" s="11" t="s">
        <v>22</v>
      </c>
      <c r="AW115" s="11" t="s">
        <v>37</v>
      </c>
      <c r="AX115" s="11" t="s">
        <v>73</v>
      </c>
      <c r="AY115" s="207" t="s">
        <v>129</v>
      </c>
    </row>
    <row r="116" spans="2:65" s="11" customFormat="1" ht="13.5" x14ac:dyDescent="0.3">
      <c r="B116" s="196"/>
      <c r="C116" s="197"/>
      <c r="D116" s="198" t="s">
        <v>141</v>
      </c>
      <c r="E116" s="199" t="s">
        <v>20</v>
      </c>
      <c r="F116" s="200" t="s">
        <v>434</v>
      </c>
      <c r="G116" s="197"/>
      <c r="H116" s="201" t="s">
        <v>20</v>
      </c>
      <c r="I116" s="202"/>
      <c r="J116" s="197"/>
      <c r="K116" s="197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141</v>
      </c>
      <c r="AU116" s="207" t="s">
        <v>139</v>
      </c>
      <c r="AV116" s="11" t="s">
        <v>22</v>
      </c>
      <c r="AW116" s="11" t="s">
        <v>37</v>
      </c>
      <c r="AX116" s="11" t="s">
        <v>73</v>
      </c>
      <c r="AY116" s="207" t="s">
        <v>129</v>
      </c>
    </row>
    <row r="117" spans="2:65" s="11" customFormat="1" ht="13.5" x14ac:dyDescent="0.3">
      <c r="B117" s="196"/>
      <c r="C117" s="197"/>
      <c r="D117" s="198" t="s">
        <v>141</v>
      </c>
      <c r="E117" s="199" t="s">
        <v>20</v>
      </c>
      <c r="F117" s="200" t="s">
        <v>435</v>
      </c>
      <c r="G117" s="197"/>
      <c r="H117" s="201" t="s">
        <v>20</v>
      </c>
      <c r="I117" s="202"/>
      <c r="J117" s="197"/>
      <c r="K117" s="197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141</v>
      </c>
      <c r="AU117" s="207" t="s">
        <v>139</v>
      </c>
      <c r="AV117" s="11" t="s">
        <v>22</v>
      </c>
      <c r="AW117" s="11" t="s">
        <v>37</v>
      </c>
      <c r="AX117" s="11" t="s">
        <v>73</v>
      </c>
      <c r="AY117" s="207" t="s">
        <v>129</v>
      </c>
    </row>
    <row r="118" spans="2:65" s="12" customFormat="1" ht="13.5" x14ac:dyDescent="0.3">
      <c r="B118" s="208"/>
      <c r="C118" s="209"/>
      <c r="D118" s="198" t="s">
        <v>141</v>
      </c>
      <c r="E118" s="220" t="s">
        <v>20</v>
      </c>
      <c r="F118" s="221" t="s">
        <v>436</v>
      </c>
      <c r="G118" s="209"/>
      <c r="H118" s="222">
        <v>0.23100000000000001</v>
      </c>
      <c r="I118" s="214"/>
      <c r="J118" s="209"/>
      <c r="K118" s="209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141</v>
      </c>
      <c r="AU118" s="219" t="s">
        <v>139</v>
      </c>
      <c r="AV118" s="12" t="s">
        <v>81</v>
      </c>
      <c r="AW118" s="12" t="s">
        <v>37</v>
      </c>
      <c r="AX118" s="12" t="s">
        <v>22</v>
      </c>
      <c r="AY118" s="219" t="s">
        <v>129</v>
      </c>
    </row>
    <row r="119" spans="2:65" s="10" customFormat="1" ht="22.35" customHeight="1" x14ac:dyDescent="0.3">
      <c r="B119" s="165"/>
      <c r="C119" s="166"/>
      <c r="D119" s="181" t="s">
        <v>72</v>
      </c>
      <c r="E119" s="182" t="s">
        <v>437</v>
      </c>
      <c r="F119" s="182" t="s">
        <v>438</v>
      </c>
      <c r="G119" s="166"/>
      <c r="H119" s="166"/>
      <c r="I119" s="169"/>
      <c r="J119" s="183">
        <f>BK119</f>
        <v>0</v>
      </c>
      <c r="K119" s="166"/>
      <c r="L119" s="171"/>
      <c r="M119" s="172"/>
      <c r="N119" s="173"/>
      <c r="O119" s="173"/>
      <c r="P119" s="174">
        <f>SUM(P120:P167)</f>
        <v>0</v>
      </c>
      <c r="Q119" s="173"/>
      <c r="R119" s="174">
        <f>SUM(R120:R167)</f>
        <v>14.989560000000001</v>
      </c>
      <c r="S119" s="173"/>
      <c r="T119" s="175">
        <f>SUM(T120:T167)</f>
        <v>0</v>
      </c>
      <c r="AR119" s="176" t="s">
        <v>22</v>
      </c>
      <c r="AT119" s="177" t="s">
        <v>72</v>
      </c>
      <c r="AU119" s="177" t="s">
        <v>81</v>
      </c>
      <c r="AY119" s="176" t="s">
        <v>129</v>
      </c>
      <c r="BK119" s="178">
        <f>SUM(BK120:BK167)</f>
        <v>0</v>
      </c>
    </row>
    <row r="120" spans="2:65" s="1" customFormat="1" ht="22.5" customHeight="1" x14ac:dyDescent="0.3">
      <c r="B120" s="35"/>
      <c r="C120" s="184" t="s">
        <v>185</v>
      </c>
      <c r="D120" s="184" t="s">
        <v>134</v>
      </c>
      <c r="E120" s="185" t="s">
        <v>439</v>
      </c>
      <c r="F120" s="186" t="s">
        <v>440</v>
      </c>
      <c r="G120" s="187" t="s">
        <v>137</v>
      </c>
      <c r="H120" s="188">
        <v>293</v>
      </c>
      <c r="I120" s="189"/>
      <c r="J120" s="190">
        <f>ROUND(I120*H120,2)</f>
        <v>0</v>
      </c>
      <c r="K120" s="186" t="s">
        <v>20</v>
      </c>
      <c r="L120" s="55"/>
      <c r="M120" s="191" t="s">
        <v>20</v>
      </c>
      <c r="N120" s="192" t="s">
        <v>44</v>
      </c>
      <c r="O120" s="36"/>
      <c r="P120" s="193">
        <f>O120*H120</f>
        <v>0</v>
      </c>
      <c r="Q120" s="193">
        <v>4.6800000000000001E-3</v>
      </c>
      <c r="R120" s="193">
        <f>Q120*H120</f>
        <v>1.37124</v>
      </c>
      <c r="S120" s="193">
        <v>0</v>
      </c>
      <c r="T120" s="194">
        <f>S120*H120</f>
        <v>0</v>
      </c>
      <c r="AR120" s="18" t="s">
        <v>138</v>
      </c>
      <c r="AT120" s="18" t="s">
        <v>134</v>
      </c>
      <c r="AU120" s="18" t="s">
        <v>139</v>
      </c>
      <c r="AY120" s="18" t="s">
        <v>129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18" t="s">
        <v>22</v>
      </c>
      <c r="BK120" s="195">
        <f>ROUND(I120*H120,2)</f>
        <v>0</v>
      </c>
      <c r="BL120" s="18" t="s">
        <v>138</v>
      </c>
      <c r="BM120" s="18" t="s">
        <v>441</v>
      </c>
    </row>
    <row r="121" spans="2:65" s="11" customFormat="1" ht="13.5" x14ac:dyDescent="0.3">
      <c r="B121" s="196"/>
      <c r="C121" s="197"/>
      <c r="D121" s="198" t="s">
        <v>141</v>
      </c>
      <c r="E121" s="199" t="s">
        <v>20</v>
      </c>
      <c r="F121" s="200" t="s">
        <v>442</v>
      </c>
      <c r="G121" s="197"/>
      <c r="H121" s="201" t="s">
        <v>20</v>
      </c>
      <c r="I121" s="202"/>
      <c r="J121" s="197"/>
      <c r="K121" s="197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141</v>
      </c>
      <c r="AU121" s="207" t="s">
        <v>139</v>
      </c>
      <c r="AV121" s="11" t="s">
        <v>22</v>
      </c>
      <c r="AW121" s="11" t="s">
        <v>37</v>
      </c>
      <c r="AX121" s="11" t="s">
        <v>73</v>
      </c>
      <c r="AY121" s="207" t="s">
        <v>129</v>
      </c>
    </row>
    <row r="122" spans="2:65" s="11" customFormat="1" ht="13.5" x14ac:dyDescent="0.3">
      <c r="B122" s="196"/>
      <c r="C122" s="197"/>
      <c r="D122" s="198" t="s">
        <v>141</v>
      </c>
      <c r="E122" s="199" t="s">
        <v>20</v>
      </c>
      <c r="F122" s="200" t="s">
        <v>443</v>
      </c>
      <c r="G122" s="197"/>
      <c r="H122" s="201" t="s">
        <v>20</v>
      </c>
      <c r="I122" s="202"/>
      <c r="J122" s="197"/>
      <c r="K122" s="197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141</v>
      </c>
      <c r="AU122" s="207" t="s">
        <v>139</v>
      </c>
      <c r="AV122" s="11" t="s">
        <v>22</v>
      </c>
      <c r="AW122" s="11" t="s">
        <v>37</v>
      </c>
      <c r="AX122" s="11" t="s">
        <v>73</v>
      </c>
      <c r="AY122" s="207" t="s">
        <v>129</v>
      </c>
    </row>
    <row r="123" spans="2:65" s="12" customFormat="1" ht="13.5" x14ac:dyDescent="0.3">
      <c r="B123" s="208"/>
      <c r="C123" s="209"/>
      <c r="D123" s="210" t="s">
        <v>141</v>
      </c>
      <c r="E123" s="211" t="s">
        <v>20</v>
      </c>
      <c r="F123" s="212" t="s">
        <v>444</v>
      </c>
      <c r="G123" s="209"/>
      <c r="H123" s="213">
        <v>293</v>
      </c>
      <c r="I123" s="214"/>
      <c r="J123" s="209"/>
      <c r="K123" s="209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141</v>
      </c>
      <c r="AU123" s="219" t="s">
        <v>139</v>
      </c>
      <c r="AV123" s="12" t="s">
        <v>81</v>
      </c>
      <c r="AW123" s="12" t="s">
        <v>37</v>
      </c>
      <c r="AX123" s="12" t="s">
        <v>22</v>
      </c>
      <c r="AY123" s="219" t="s">
        <v>129</v>
      </c>
    </row>
    <row r="124" spans="2:65" s="1" customFormat="1" ht="22.5" customHeight="1" x14ac:dyDescent="0.3">
      <c r="B124" s="35"/>
      <c r="C124" s="184" t="s">
        <v>27</v>
      </c>
      <c r="D124" s="184" t="s">
        <v>134</v>
      </c>
      <c r="E124" s="185" t="s">
        <v>445</v>
      </c>
      <c r="F124" s="186" t="s">
        <v>446</v>
      </c>
      <c r="G124" s="187" t="s">
        <v>137</v>
      </c>
      <c r="H124" s="188">
        <v>136</v>
      </c>
      <c r="I124" s="189"/>
      <c r="J124" s="190">
        <f>ROUND(I124*H124,2)</f>
        <v>0</v>
      </c>
      <c r="K124" s="186" t="s">
        <v>147</v>
      </c>
      <c r="L124" s="55"/>
      <c r="M124" s="191" t="s">
        <v>20</v>
      </c>
      <c r="N124" s="192" t="s">
        <v>44</v>
      </c>
      <c r="O124" s="36"/>
      <c r="P124" s="193">
        <f>O124*H124</f>
        <v>0</v>
      </c>
      <c r="Q124" s="193">
        <v>2.7299999999999998E-3</v>
      </c>
      <c r="R124" s="193">
        <f>Q124*H124</f>
        <v>0.37127999999999994</v>
      </c>
      <c r="S124" s="193">
        <v>0</v>
      </c>
      <c r="T124" s="194">
        <f>S124*H124</f>
        <v>0</v>
      </c>
      <c r="AR124" s="18" t="s">
        <v>138</v>
      </c>
      <c r="AT124" s="18" t="s">
        <v>134</v>
      </c>
      <c r="AU124" s="18" t="s">
        <v>139</v>
      </c>
      <c r="AY124" s="18" t="s">
        <v>129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8" t="s">
        <v>22</v>
      </c>
      <c r="BK124" s="195">
        <f>ROUND(I124*H124,2)</f>
        <v>0</v>
      </c>
      <c r="BL124" s="18" t="s">
        <v>138</v>
      </c>
      <c r="BM124" s="18" t="s">
        <v>447</v>
      </c>
    </row>
    <row r="125" spans="2:65" s="11" customFormat="1" ht="13.5" x14ac:dyDescent="0.3">
      <c r="B125" s="196"/>
      <c r="C125" s="197"/>
      <c r="D125" s="198" t="s">
        <v>141</v>
      </c>
      <c r="E125" s="199" t="s">
        <v>20</v>
      </c>
      <c r="F125" s="200" t="s">
        <v>442</v>
      </c>
      <c r="G125" s="197"/>
      <c r="H125" s="201" t="s">
        <v>20</v>
      </c>
      <c r="I125" s="202"/>
      <c r="J125" s="197"/>
      <c r="K125" s="197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141</v>
      </c>
      <c r="AU125" s="207" t="s">
        <v>139</v>
      </c>
      <c r="AV125" s="11" t="s">
        <v>22</v>
      </c>
      <c r="AW125" s="11" t="s">
        <v>37</v>
      </c>
      <c r="AX125" s="11" t="s">
        <v>73</v>
      </c>
      <c r="AY125" s="207" t="s">
        <v>129</v>
      </c>
    </row>
    <row r="126" spans="2:65" s="11" customFormat="1" ht="13.5" x14ac:dyDescent="0.3">
      <c r="B126" s="196"/>
      <c r="C126" s="197"/>
      <c r="D126" s="198" t="s">
        <v>141</v>
      </c>
      <c r="E126" s="199" t="s">
        <v>20</v>
      </c>
      <c r="F126" s="200" t="s">
        <v>443</v>
      </c>
      <c r="G126" s="197"/>
      <c r="H126" s="201" t="s">
        <v>20</v>
      </c>
      <c r="I126" s="202"/>
      <c r="J126" s="197"/>
      <c r="K126" s="197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141</v>
      </c>
      <c r="AU126" s="207" t="s">
        <v>139</v>
      </c>
      <c r="AV126" s="11" t="s">
        <v>22</v>
      </c>
      <c r="AW126" s="11" t="s">
        <v>37</v>
      </c>
      <c r="AX126" s="11" t="s">
        <v>73</v>
      </c>
      <c r="AY126" s="207" t="s">
        <v>129</v>
      </c>
    </row>
    <row r="127" spans="2:65" s="12" customFormat="1" ht="13.5" x14ac:dyDescent="0.3">
      <c r="B127" s="208"/>
      <c r="C127" s="209"/>
      <c r="D127" s="198" t="s">
        <v>141</v>
      </c>
      <c r="E127" s="220" t="s">
        <v>20</v>
      </c>
      <c r="F127" s="221" t="s">
        <v>444</v>
      </c>
      <c r="G127" s="209"/>
      <c r="H127" s="222">
        <v>293</v>
      </c>
      <c r="I127" s="214"/>
      <c r="J127" s="209"/>
      <c r="K127" s="209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141</v>
      </c>
      <c r="AU127" s="219" t="s">
        <v>139</v>
      </c>
      <c r="AV127" s="12" t="s">
        <v>81</v>
      </c>
      <c r="AW127" s="12" t="s">
        <v>37</v>
      </c>
      <c r="AX127" s="12" t="s">
        <v>73</v>
      </c>
      <c r="AY127" s="219" t="s">
        <v>129</v>
      </c>
    </row>
    <row r="128" spans="2:65" s="11" customFormat="1" ht="13.5" x14ac:dyDescent="0.3">
      <c r="B128" s="196"/>
      <c r="C128" s="197"/>
      <c r="D128" s="198" t="s">
        <v>141</v>
      </c>
      <c r="E128" s="199" t="s">
        <v>20</v>
      </c>
      <c r="F128" s="200" t="s">
        <v>277</v>
      </c>
      <c r="G128" s="197"/>
      <c r="H128" s="201" t="s">
        <v>20</v>
      </c>
      <c r="I128" s="202"/>
      <c r="J128" s="197"/>
      <c r="K128" s="197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141</v>
      </c>
      <c r="AU128" s="207" t="s">
        <v>139</v>
      </c>
      <c r="AV128" s="11" t="s">
        <v>22</v>
      </c>
      <c r="AW128" s="11" t="s">
        <v>37</v>
      </c>
      <c r="AX128" s="11" t="s">
        <v>73</v>
      </c>
      <c r="AY128" s="207" t="s">
        <v>129</v>
      </c>
    </row>
    <row r="129" spans="2:65" s="11" customFormat="1" ht="13.5" x14ac:dyDescent="0.3">
      <c r="B129" s="196"/>
      <c r="C129" s="197"/>
      <c r="D129" s="198" t="s">
        <v>141</v>
      </c>
      <c r="E129" s="199" t="s">
        <v>20</v>
      </c>
      <c r="F129" s="200" t="s">
        <v>245</v>
      </c>
      <c r="G129" s="197"/>
      <c r="H129" s="201" t="s">
        <v>20</v>
      </c>
      <c r="I129" s="202"/>
      <c r="J129" s="197"/>
      <c r="K129" s="197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141</v>
      </c>
      <c r="AU129" s="207" t="s">
        <v>139</v>
      </c>
      <c r="AV129" s="11" t="s">
        <v>22</v>
      </c>
      <c r="AW129" s="11" t="s">
        <v>37</v>
      </c>
      <c r="AX129" s="11" t="s">
        <v>73</v>
      </c>
      <c r="AY129" s="207" t="s">
        <v>129</v>
      </c>
    </row>
    <row r="130" spans="2:65" s="11" customFormat="1" ht="13.5" x14ac:dyDescent="0.3">
      <c r="B130" s="196"/>
      <c r="C130" s="197"/>
      <c r="D130" s="198" t="s">
        <v>141</v>
      </c>
      <c r="E130" s="199" t="s">
        <v>20</v>
      </c>
      <c r="F130" s="200" t="s">
        <v>448</v>
      </c>
      <c r="G130" s="197"/>
      <c r="H130" s="201" t="s">
        <v>20</v>
      </c>
      <c r="I130" s="202"/>
      <c r="J130" s="197"/>
      <c r="K130" s="197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141</v>
      </c>
      <c r="AU130" s="207" t="s">
        <v>139</v>
      </c>
      <c r="AV130" s="11" t="s">
        <v>22</v>
      </c>
      <c r="AW130" s="11" t="s">
        <v>37</v>
      </c>
      <c r="AX130" s="11" t="s">
        <v>73</v>
      </c>
      <c r="AY130" s="207" t="s">
        <v>129</v>
      </c>
    </row>
    <row r="131" spans="2:65" s="11" customFormat="1" ht="13.5" x14ac:dyDescent="0.3">
      <c r="B131" s="196"/>
      <c r="C131" s="197"/>
      <c r="D131" s="198" t="s">
        <v>141</v>
      </c>
      <c r="E131" s="199" t="s">
        <v>20</v>
      </c>
      <c r="F131" s="200" t="s">
        <v>449</v>
      </c>
      <c r="G131" s="197"/>
      <c r="H131" s="201" t="s">
        <v>20</v>
      </c>
      <c r="I131" s="202"/>
      <c r="J131" s="197"/>
      <c r="K131" s="197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141</v>
      </c>
      <c r="AU131" s="207" t="s">
        <v>139</v>
      </c>
      <c r="AV131" s="11" t="s">
        <v>22</v>
      </c>
      <c r="AW131" s="11" t="s">
        <v>37</v>
      </c>
      <c r="AX131" s="11" t="s">
        <v>73</v>
      </c>
      <c r="AY131" s="207" t="s">
        <v>129</v>
      </c>
    </row>
    <row r="132" spans="2:65" s="12" customFormat="1" ht="13.5" x14ac:dyDescent="0.3">
      <c r="B132" s="208"/>
      <c r="C132" s="209"/>
      <c r="D132" s="198" t="s">
        <v>141</v>
      </c>
      <c r="E132" s="220" t="s">
        <v>20</v>
      </c>
      <c r="F132" s="221" t="s">
        <v>450</v>
      </c>
      <c r="G132" s="209"/>
      <c r="H132" s="222">
        <v>-157</v>
      </c>
      <c r="I132" s="214"/>
      <c r="J132" s="209"/>
      <c r="K132" s="209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141</v>
      </c>
      <c r="AU132" s="219" t="s">
        <v>139</v>
      </c>
      <c r="AV132" s="12" t="s">
        <v>81</v>
      </c>
      <c r="AW132" s="12" t="s">
        <v>37</v>
      </c>
      <c r="AX132" s="12" t="s">
        <v>73</v>
      </c>
      <c r="AY132" s="219" t="s">
        <v>129</v>
      </c>
    </row>
    <row r="133" spans="2:65" s="14" customFormat="1" ht="13.5" x14ac:dyDescent="0.3">
      <c r="B133" s="238"/>
      <c r="C133" s="239"/>
      <c r="D133" s="210" t="s">
        <v>141</v>
      </c>
      <c r="E133" s="240" t="s">
        <v>20</v>
      </c>
      <c r="F133" s="241" t="s">
        <v>249</v>
      </c>
      <c r="G133" s="239"/>
      <c r="H133" s="242">
        <v>136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141</v>
      </c>
      <c r="AU133" s="248" t="s">
        <v>139</v>
      </c>
      <c r="AV133" s="14" t="s">
        <v>138</v>
      </c>
      <c r="AW133" s="14" t="s">
        <v>37</v>
      </c>
      <c r="AX133" s="14" t="s">
        <v>22</v>
      </c>
      <c r="AY133" s="248" t="s">
        <v>129</v>
      </c>
    </row>
    <row r="134" spans="2:65" s="1" customFormat="1" ht="31.5" customHeight="1" x14ac:dyDescent="0.3">
      <c r="B134" s="35"/>
      <c r="C134" s="184" t="s">
        <v>195</v>
      </c>
      <c r="D134" s="184" t="s">
        <v>134</v>
      </c>
      <c r="E134" s="185" t="s">
        <v>451</v>
      </c>
      <c r="F134" s="186" t="s">
        <v>452</v>
      </c>
      <c r="G134" s="187" t="s">
        <v>137</v>
      </c>
      <c r="H134" s="188">
        <v>157</v>
      </c>
      <c r="I134" s="189"/>
      <c r="J134" s="190">
        <f>ROUND(I134*H134,2)</f>
        <v>0</v>
      </c>
      <c r="K134" s="186" t="s">
        <v>20</v>
      </c>
      <c r="L134" s="55"/>
      <c r="M134" s="191" t="s">
        <v>20</v>
      </c>
      <c r="N134" s="192" t="s">
        <v>44</v>
      </c>
      <c r="O134" s="36"/>
      <c r="P134" s="193">
        <f>O134*H134</f>
        <v>0</v>
      </c>
      <c r="Q134" s="193">
        <v>2.6360000000000001E-2</v>
      </c>
      <c r="R134" s="193">
        <f>Q134*H134</f>
        <v>4.1385200000000006</v>
      </c>
      <c r="S134" s="193">
        <v>0</v>
      </c>
      <c r="T134" s="194">
        <f>S134*H134</f>
        <v>0</v>
      </c>
      <c r="AR134" s="18" t="s">
        <v>138</v>
      </c>
      <c r="AT134" s="18" t="s">
        <v>134</v>
      </c>
      <c r="AU134" s="18" t="s">
        <v>139</v>
      </c>
      <c r="AY134" s="18" t="s">
        <v>129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18" t="s">
        <v>22</v>
      </c>
      <c r="BK134" s="195">
        <f>ROUND(I134*H134,2)</f>
        <v>0</v>
      </c>
      <c r="BL134" s="18" t="s">
        <v>138</v>
      </c>
      <c r="BM134" s="18" t="s">
        <v>453</v>
      </c>
    </row>
    <row r="135" spans="2:65" s="11" customFormat="1" ht="13.5" x14ac:dyDescent="0.3">
      <c r="B135" s="196"/>
      <c r="C135" s="197"/>
      <c r="D135" s="198" t="s">
        <v>141</v>
      </c>
      <c r="E135" s="199" t="s">
        <v>20</v>
      </c>
      <c r="F135" s="200" t="s">
        <v>253</v>
      </c>
      <c r="G135" s="197"/>
      <c r="H135" s="201" t="s">
        <v>20</v>
      </c>
      <c r="I135" s="202"/>
      <c r="J135" s="197"/>
      <c r="K135" s="197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141</v>
      </c>
      <c r="AU135" s="207" t="s">
        <v>139</v>
      </c>
      <c r="AV135" s="11" t="s">
        <v>22</v>
      </c>
      <c r="AW135" s="11" t="s">
        <v>37</v>
      </c>
      <c r="AX135" s="11" t="s">
        <v>73</v>
      </c>
      <c r="AY135" s="207" t="s">
        <v>129</v>
      </c>
    </row>
    <row r="136" spans="2:65" s="11" customFormat="1" ht="13.5" x14ac:dyDescent="0.3">
      <c r="B136" s="196"/>
      <c r="C136" s="197"/>
      <c r="D136" s="198" t="s">
        <v>141</v>
      </c>
      <c r="E136" s="199" t="s">
        <v>20</v>
      </c>
      <c r="F136" s="200" t="s">
        <v>449</v>
      </c>
      <c r="G136" s="197"/>
      <c r="H136" s="201" t="s">
        <v>20</v>
      </c>
      <c r="I136" s="202"/>
      <c r="J136" s="197"/>
      <c r="K136" s="197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141</v>
      </c>
      <c r="AU136" s="207" t="s">
        <v>139</v>
      </c>
      <c r="AV136" s="11" t="s">
        <v>22</v>
      </c>
      <c r="AW136" s="11" t="s">
        <v>37</v>
      </c>
      <c r="AX136" s="11" t="s">
        <v>73</v>
      </c>
      <c r="AY136" s="207" t="s">
        <v>129</v>
      </c>
    </row>
    <row r="137" spans="2:65" s="12" customFormat="1" ht="13.5" x14ac:dyDescent="0.3">
      <c r="B137" s="208"/>
      <c r="C137" s="209"/>
      <c r="D137" s="210" t="s">
        <v>141</v>
      </c>
      <c r="E137" s="211" t="s">
        <v>20</v>
      </c>
      <c r="F137" s="212" t="s">
        <v>454</v>
      </c>
      <c r="G137" s="209"/>
      <c r="H137" s="213">
        <v>157</v>
      </c>
      <c r="I137" s="214"/>
      <c r="J137" s="209"/>
      <c r="K137" s="209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141</v>
      </c>
      <c r="AU137" s="219" t="s">
        <v>139</v>
      </c>
      <c r="AV137" s="12" t="s">
        <v>81</v>
      </c>
      <c r="AW137" s="12" t="s">
        <v>37</v>
      </c>
      <c r="AX137" s="12" t="s">
        <v>22</v>
      </c>
      <c r="AY137" s="219" t="s">
        <v>129</v>
      </c>
    </row>
    <row r="138" spans="2:65" s="1" customFormat="1" ht="31.5" customHeight="1" x14ac:dyDescent="0.3">
      <c r="B138" s="35"/>
      <c r="C138" s="184" t="s">
        <v>201</v>
      </c>
      <c r="D138" s="184" t="s">
        <v>134</v>
      </c>
      <c r="E138" s="185" t="s">
        <v>455</v>
      </c>
      <c r="F138" s="186" t="s">
        <v>456</v>
      </c>
      <c r="G138" s="187" t="s">
        <v>137</v>
      </c>
      <c r="H138" s="188">
        <v>1099</v>
      </c>
      <c r="I138" s="189"/>
      <c r="J138" s="190">
        <f>ROUND(I138*H138,2)</f>
        <v>0</v>
      </c>
      <c r="K138" s="186" t="s">
        <v>20</v>
      </c>
      <c r="L138" s="55"/>
      <c r="M138" s="191" t="s">
        <v>20</v>
      </c>
      <c r="N138" s="192" t="s">
        <v>44</v>
      </c>
      <c r="O138" s="36"/>
      <c r="P138" s="193">
        <f>O138*H138</f>
        <v>0</v>
      </c>
      <c r="Q138" s="193">
        <v>7.9000000000000008E-3</v>
      </c>
      <c r="R138" s="193">
        <f>Q138*H138</f>
        <v>8.6821000000000002</v>
      </c>
      <c r="S138" s="193">
        <v>0</v>
      </c>
      <c r="T138" s="194">
        <f>S138*H138</f>
        <v>0</v>
      </c>
      <c r="AR138" s="18" t="s">
        <v>138</v>
      </c>
      <c r="AT138" s="18" t="s">
        <v>134</v>
      </c>
      <c r="AU138" s="18" t="s">
        <v>139</v>
      </c>
      <c r="AY138" s="18" t="s">
        <v>129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8" t="s">
        <v>22</v>
      </c>
      <c r="BK138" s="195">
        <f>ROUND(I138*H138,2)</f>
        <v>0</v>
      </c>
      <c r="BL138" s="18" t="s">
        <v>138</v>
      </c>
      <c r="BM138" s="18" t="s">
        <v>457</v>
      </c>
    </row>
    <row r="139" spans="2:65" s="11" customFormat="1" ht="13.5" x14ac:dyDescent="0.3">
      <c r="B139" s="196"/>
      <c r="C139" s="197"/>
      <c r="D139" s="198" t="s">
        <v>141</v>
      </c>
      <c r="E139" s="199" t="s">
        <v>20</v>
      </c>
      <c r="F139" s="200" t="s">
        <v>458</v>
      </c>
      <c r="G139" s="197"/>
      <c r="H139" s="201" t="s">
        <v>20</v>
      </c>
      <c r="I139" s="202"/>
      <c r="J139" s="197"/>
      <c r="K139" s="197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141</v>
      </c>
      <c r="AU139" s="207" t="s">
        <v>139</v>
      </c>
      <c r="AV139" s="11" t="s">
        <v>22</v>
      </c>
      <c r="AW139" s="11" t="s">
        <v>37</v>
      </c>
      <c r="AX139" s="11" t="s">
        <v>73</v>
      </c>
      <c r="AY139" s="207" t="s">
        <v>129</v>
      </c>
    </row>
    <row r="140" spans="2:65" s="12" customFormat="1" ht="13.5" x14ac:dyDescent="0.3">
      <c r="B140" s="208"/>
      <c r="C140" s="209"/>
      <c r="D140" s="210" t="s">
        <v>141</v>
      </c>
      <c r="E140" s="211" t="s">
        <v>20</v>
      </c>
      <c r="F140" s="212" t="s">
        <v>459</v>
      </c>
      <c r="G140" s="209"/>
      <c r="H140" s="213">
        <v>1099</v>
      </c>
      <c r="I140" s="214"/>
      <c r="J140" s="209"/>
      <c r="K140" s="209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141</v>
      </c>
      <c r="AU140" s="219" t="s">
        <v>139</v>
      </c>
      <c r="AV140" s="12" t="s">
        <v>81</v>
      </c>
      <c r="AW140" s="12" t="s">
        <v>37</v>
      </c>
      <c r="AX140" s="12" t="s">
        <v>22</v>
      </c>
      <c r="AY140" s="219" t="s">
        <v>129</v>
      </c>
    </row>
    <row r="141" spans="2:65" s="1" customFormat="1" ht="22.5" customHeight="1" x14ac:dyDescent="0.3">
      <c r="B141" s="35"/>
      <c r="C141" s="184" t="s">
        <v>207</v>
      </c>
      <c r="D141" s="184" t="s">
        <v>134</v>
      </c>
      <c r="E141" s="185" t="s">
        <v>460</v>
      </c>
      <c r="F141" s="186" t="s">
        <v>461</v>
      </c>
      <c r="G141" s="187" t="s">
        <v>137</v>
      </c>
      <c r="H141" s="188">
        <v>157</v>
      </c>
      <c r="I141" s="189"/>
      <c r="J141" s="190">
        <f>ROUND(I141*H141,2)</f>
        <v>0</v>
      </c>
      <c r="K141" s="186" t="s">
        <v>20</v>
      </c>
      <c r="L141" s="55"/>
      <c r="M141" s="191" t="s">
        <v>20</v>
      </c>
      <c r="N141" s="192" t="s">
        <v>44</v>
      </c>
      <c r="O141" s="36"/>
      <c r="P141" s="193">
        <f>O141*H141</f>
        <v>0</v>
      </c>
      <c r="Q141" s="193">
        <v>2.7000000000000001E-3</v>
      </c>
      <c r="R141" s="193">
        <f>Q141*H141</f>
        <v>0.4239</v>
      </c>
      <c r="S141" s="193">
        <v>0</v>
      </c>
      <c r="T141" s="194">
        <f>S141*H141</f>
        <v>0</v>
      </c>
      <c r="AR141" s="18" t="s">
        <v>138</v>
      </c>
      <c r="AT141" s="18" t="s">
        <v>134</v>
      </c>
      <c r="AU141" s="18" t="s">
        <v>139</v>
      </c>
      <c r="AY141" s="18" t="s">
        <v>129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8" t="s">
        <v>22</v>
      </c>
      <c r="BK141" s="195">
        <f>ROUND(I141*H141,2)</f>
        <v>0</v>
      </c>
      <c r="BL141" s="18" t="s">
        <v>138</v>
      </c>
      <c r="BM141" s="18" t="s">
        <v>462</v>
      </c>
    </row>
    <row r="142" spans="2:65" s="11" customFormat="1" ht="13.5" x14ac:dyDescent="0.3">
      <c r="B142" s="196"/>
      <c r="C142" s="197"/>
      <c r="D142" s="198" t="s">
        <v>141</v>
      </c>
      <c r="E142" s="199" t="s">
        <v>20</v>
      </c>
      <c r="F142" s="200" t="s">
        <v>463</v>
      </c>
      <c r="G142" s="197"/>
      <c r="H142" s="201" t="s">
        <v>20</v>
      </c>
      <c r="I142" s="202"/>
      <c r="J142" s="197"/>
      <c r="K142" s="197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141</v>
      </c>
      <c r="AU142" s="207" t="s">
        <v>139</v>
      </c>
      <c r="AV142" s="11" t="s">
        <v>22</v>
      </c>
      <c r="AW142" s="11" t="s">
        <v>37</v>
      </c>
      <c r="AX142" s="11" t="s">
        <v>73</v>
      </c>
      <c r="AY142" s="207" t="s">
        <v>129</v>
      </c>
    </row>
    <row r="143" spans="2:65" s="11" customFormat="1" ht="13.5" x14ac:dyDescent="0.3">
      <c r="B143" s="196"/>
      <c r="C143" s="197"/>
      <c r="D143" s="198" t="s">
        <v>141</v>
      </c>
      <c r="E143" s="199" t="s">
        <v>20</v>
      </c>
      <c r="F143" s="200" t="s">
        <v>464</v>
      </c>
      <c r="G143" s="197"/>
      <c r="H143" s="201" t="s">
        <v>20</v>
      </c>
      <c r="I143" s="202"/>
      <c r="J143" s="197"/>
      <c r="K143" s="197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141</v>
      </c>
      <c r="AU143" s="207" t="s">
        <v>139</v>
      </c>
      <c r="AV143" s="11" t="s">
        <v>22</v>
      </c>
      <c r="AW143" s="11" t="s">
        <v>37</v>
      </c>
      <c r="AX143" s="11" t="s">
        <v>73</v>
      </c>
      <c r="AY143" s="207" t="s">
        <v>129</v>
      </c>
    </row>
    <row r="144" spans="2:65" s="11" customFormat="1" ht="13.5" x14ac:dyDescent="0.3">
      <c r="B144" s="196"/>
      <c r="C144" s="197"/>
      <c r="D144" s="198" t="s">
        <v>141</v>
      </c>
      <c r="E144" s="199" t="s">
        <v>20</v>
      </c>
      <c r="F144" s="200" t="s">
        <v>465</v>
      </c>
      <c r="G144" s="197"/>
      <c r="H144" s="201" t="s">
        <v>20</v>
      </c>
      <c r="I144" s="202"/>
      <c r="J144" s="197"/>
      <c r="K144" s="197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141</v>
      </c>
      <c r="AU144" s="207" t="s">
        <v>139</v>
      </c>
      <c r="AV144" s="11" t="s">
        <v>22</v>
      </c>
      <c r="AW144" s="11" t="s">
        <v>37</v>
      </c>
      <c r="AX144" s="11" t="s">
        <v>73</v>
      </c>
      <c r="AY144" s="207" t="s">
        <v>129</v>
      </c>
    </row>
    <row r="145" spans="2:65" s="12" customFormat="1" ht="13.5" x14ac:dyDescent="0.3">
      <c r="B145" s="208"/>
      <c r="C145" s="209"/>
      <c r="D145" s="210" t="s">
        <v>141</v>
      </c>
      <c r="E145" s="211" t="s">
        <v>20</v>
      </c>
      <c r="F145" s="212" t="s">
        <v>454</v>
      </c>
      <c r="G145" s="209"/>
      <c r="H145" s="213">
        <v>157</v>
      </c>
      <c r="I145" s="214"/>
      <c r="J145" s="209"/>
      <c r="K145" s="209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141</v>
      </c>
      <c r="AU145" s="219" t="s">
        <v>139</v>
      </c>
      <c r="AV145" s="12" t="s">
        <v>81</v>
      </c>
      <c r="AW145" s="12" t="s">
        <v>37</v>
      </c>
      <c r="AX145" s="12" t="s">
        <v>22</v>
      </c>
      <c r="AY145" s="219" t="s">
        <v>129</v>
      </c>
    </row>
    <row r="146" spans="2:65" s="1" customFormat="1" ht="31.5" customHeight="1" x14ac:dyDescent="0.3">
      <c r="B146" s="35"/>
      <c r="C146" s="184" t="s">
        <v>315</v>
      </c>
      <c r="D146" s="184" t="s">
        <v>134</v>
      </c>
      <c r="E146" s="185" t="s">
        <v>466</v>
      </c>
      <c r="F146" s="186" t="s">
        <v>467</v>
      </c>
      <c r="G146" s="187" t="s">
        <v>161</v>
      </c>
      <c r="H146" s="188">
        <v>3</v>
      </c>
      <c r="I146" s="189"/>
      <c r="J146" s="190">
        <f>ROUND(I146*H146,2)</f>
        <v>0</v>
      </c>
      <c r="K146" s="186" t="s">
        <v>20</v>
      </c>
      <c r="L146" s="55"/>
      <c r="M146" s="191" t="s">
        <v>20</v>
      </c>
      <c r="N146" s="192" t="s">
        <v>44</v>
      </c>
      <c r="O146" s="36"/>
      <c r="P146" s="193">
        <f>O146*H146</f>
        <v>0</v>
      </c>
      <c r="Q146" s="193">
        <v>0</v>
      </c>
      <c r="R146" s="193">
        <f>Q146*H146</f>
        <v>0</v>
      </c>
      <c r="S146" s="193">
        <v>0</v>
      </c>
      <c r="T146" s="194">
        <f>S146*H146</f>
        <v>0</v>
      </c>
      <c r="AR146" s="18" t="s">
        <v>138</v>
      </c>
      <c r="AT146" s="18" t="s">
        <v>134</v>
      </c>
      <c r="AU146" s="18" t="s">
        <v>139</v>
      </c>
      <c r="AY146" s="18" t="s">
        <v>129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8" t="s">
        <v>22</v>
      </c>
      <c r="BK146" s="195">
        <f>ROUND(I146*H146,2)</f>
        <v>0</v>
      </c>
      <c r="BL146" s="18" t="s">
        <v>138</v>
      </c>
      <c r="BM146" s="18" t="s">
        <v>468</v>
      </c>
    </row>
    <row r="147" spans="2:65" s="1" customFormat="1" ht="22.5" customHeight="1" x14ac:dyDescent="0.3">
      <c r="B147" s="35"/>
      <c r="C147" s="184" t="s">
        <v>8</v>
      </c>
      <c r="D147" s="184" t="s">
        <v>134</v>
      </c>
      <c r="E147" s="185" t="s">
        <v>469</v>
      </c>
      <c r="F147" s="186" t="s">
        <v>222</v>
      </c>
      <c r="G147" s="187" t="s">
        <v>137</v>
      </c>
      <c r="H147" s="188">
        <v>21</v>
      </c>
      <c r="I147" s="189"/>
      <c r="J147" s="190">
        <f>ROUND(I147*H147,2)</f>
        <v>0</v>
      </c>
      <c r="K147" s="186" t="s">
        <v>147</v>
      </c>
      <c r="L147" s="55"/>
      <c r="M147" s="191" t="s">
        <v>20</v>
      </c>
      <c r="N147" s="192" t="s">
        <v>44</v>
      </c>
      <c r="O147" s="36"/>
      <c r="P147" s="193">
        <f>O147*H147</f>
        <v>0</v>
      </c>
      <c r="Q147" s="193">
        <v>1.2E-4</v>
      </c>
      <c r="R147" s="193">
        <f>Q147*H147</f>
        <v>2.5200000000000001E-3</v>
      </c>
      <c r="S147" s="193">
        <v>0</v>
      </c>
      <c r="T147" s="194">
        <f>S147*H147</f>
        <v>0</v>
      </c>
      <c r="AR147" s="18" t="s">
        <v>138</v>
      </c>
      <c r="AT147" s="18" t="s">
        <v>134</v>
      </c>
      <c r="AU147" s="18" t="s">
        <v>139</v>
      </c>
      <c r="AY147" s="18" t="s">
        <v>129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8" t="s">
        <v>22</v>
      </c>
      <c r="BK147" s="195">
        <f>ROUND(I147*H147,2)</f>
        <v>0</v>
      </c>
      <c r="BL147" s="18" t="s">
        <v>138</v>
      </c>
      <c r="BM147" s="18" t="s">
        <v>470</v>
      </c>
    </row>
    <row r="148" spans="2:65" s="11" customFormat="1" ht="13.5" x14ac:dyDescent="0.3">
      <c r="B148" s="196"/>
      <c r="C148" s="197"/>
      <c r="D148" s="198" t="s">
        <v>141</v>
      </c>
      <c r="E148" s="199" t="s">
        <v>20</v>
      </c>
      <c r="F148" s="200" t="s">
        <v>224</v>
      </c>
      <c r="G148" s="197"/>
      <c r="H148" s="201" t="s">
        <v>20</v>
      </c>
      <c r="I148" s="202"/>
      <c r="J148" s="197"/>
      <c r="K148" s="197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141</v>
      </c>
      <c r="AU148" s="207" t="s">
        <v>139</v>
      </c>
      <c r="AV148" s="11" t="s">
        <v>22</v>
      </c>
      <c r="AW148" s="11" t="s">
        <v>37</v>
      </c>
      <c r="AX148" s="11" t="s">
        <v>73</v>
      </c>
      <c r="AY148" s="207" t="s">
        <v>129</v>
      </c>
    </row>
    <row r="149" spans="2:65" s="12" customFormat="1" ht="13.5" x14ac:dyDescent="0.3">
      <c r="B149" s="208"/>
      <c r="C149" s="209"/>
      <c r="D149" s="210" t="s">
        <v>141</v>
      </c>
      <c r="E149" s="211" t="s">
        <v>20</v>
      </c>
      <c r="F149" s="212" t="s">
        <v>225</v>
      </c>
      <c r="G149" s="209"/>
      <c r="H149" s="213">
        <v>21</v>
      </c>
      <c r="I149" s="214"/>
      <c r="J149" s="209"/>
      <c r="K149" s="209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141</v>
      </c>
      <c r="AU149" s="219" t="s">
        <v>139</v>
      </c>
      <c r="AV149" s="12" t="s">
        <v>81</v>
      </c>
      <c r="AW149" s="12" t="s">
        <v>37</v>
      </c>
      <c r="AX149" s="12" t="s">
        <v>22</v>
      </c>
      <c r="AY149" s="219" t="s">
        <v>129</v>
      </c>
    </row>
    <row r="150" spans="2:65" s="1" customFormat="1" ht="22.5" customHeight="1" x14ac:dyDescent="0.3">
      <c r="B150" s="35"/>
      <c r="C150" s="184" t="s">
        <v>329</v>
      </c>
      <c r="D150" s="184" t="s">
        <v>134</v>
      </c>
      <c r="E150" s="185" t="s">
        <v>471</v>
      </c>
      <c r="F150" s="186" t="s">
        <v>472</v>
      </c>
      <c r="G150" s="187" t="s">
        <v>137</v>
      </c>
      <c r="H150" s="188">
        <v>136</v>
      </c>
      <c r="I150" s="189"/>
      <c r="J150" s="190">
        <f>ROUND(I150*H150,2)</f>
        <v>0</v>
      </c>
      <c r="K150" s="186" t="s">
        <v>20</v>
      </c>
      <c r="L150" s="55"/>
      <c r="M150" s="191" t="s">
        <v>20</v>
      </c>
      <c r="N150" s="192" t="s">
        <v>44</v>
      </c>
      <c r="O150" s="36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AR150" s="18" t="s">
        <v>138</v>
      </c>
      <c r="AT150" s="18" t="s">
        <v>134</v>
      </c>
      <c r="AU150" s="18" t="s">
        <v>139</v>
      </c>
      <c r="AY150" s="18" t="s">
        <v>129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8" t="s">
        <v>22</v>
      </c>
      <c r="BK150" s="195">
        <f>ROUND(I150*H150,2)</f>
        <v>0</v>
      </c>
      <c r="BL150" s="18" t="s">
        <v>138</v>
      </c>
      <c r="BM150" s="18" t="s">
        <v>473</v>
      </c>
    </row>
    <row r="151" spans="2:65" s="11" customFormat="1" ht="13.5" x14ac:dyDescent="0.3">
      <c r="B151" s="196"/>
      <c r="C151" s="197"/>
      <c r="D151" s="198" t="s">
        <v>141</v>
      </c>
      <c r="E151" s="199" t="s">
        <v>20</v>
      </c>
      <c r="F151" s="200" t="s">
        <v>474</v>
      </c>
      <c r="G151" s="197"/>
      <c r="H151" s="201" t="s">
        <v>20</v>
      </c>
      <c r="I151" s="202"/>
      <c r="J151" s="197"/>
      <c r="K151" s="197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141</v>
      </c>
      <c r="AU151" s="207" t="s">
        <v>139</v>
      </c>
      <c r="AV151" s="11" t="s">
        <v>22</v>
      </c>
      <c r="AW151" s="11" t="s">
        <v>37</v>
      </c>
      <c r="AX151" s="11" t="s">
        <v>73</v>
      </c>
      <c r="AY151" s="207" t="s">
        <v>129</v>
      </c>
    </row>
    <row r="152" spans="2:65" s="11" customFormat="1" ht="13.5" x14ac:dyDescent="0.3">
      <c r="B152" s="196"/>
      <c r="C152" s="197"/>
      <c r="D152" s="198" t="s">
        <v>141</v>
      </c>
      <c r="E152" s="199" t="s">
        <v>20</v>
      </c>
      <c r="F152" s="200" t="s">
        <v>270</v>
      </c>
      <c r="G152" s="197"/>
      <c r="H152" s="201" t="s">
        <v>20</v>
      </c>
      <c r="I152" s="202"/>
      <c r="J152" s="197"/>
      <c r="K152" s="197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141</v>
      </c>
      <c r="AU152" s="207" t="s">
        <v>139</v>
      </c>
      <c r="AV152" s="11" t="s">
        <v>22</v>
      </c>
      <c r="AW152" s="11" t="s">
        <v>37</v>
      </c>
      <c r="AX152" s="11" t="s">
        <v>73</v>
      </c>
      <c r="AY152" s="207" t="s">
        <v>129</v>
      </c>
    </row>
    <row r="153" spans="2:65" s="12" customFormat="1" ht="13.5" x14ac:dyDescent="0.3">
      <c r="B153" s="208"/>
      <c r="C153" s="209"/>
      <c r="D153" s="198" t="s">
        <v>141</v>
      </c>
      <c r="E153" s="220" t="s">
        <v>20</v>
      </c>
      <c r="F153" s="221" t="s">
        <v>475</v>
      </c>
      <c r="G153" s="209"/>
      <c r="H153" s="222">
        <v>26</v>
      </c>
      <c r="I153" s="214"/>
      <c r="J153" s="209"/>
      <c r="K153" s="209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141</v>
      </c>
      <c r="AU153" s="219" t="s">
        <v>139</v>
      </c>
      <c r="AV153" s="12" t="s">
        <v>81</v>
      </c>
      <c r="AW153" s="12" t="s">
        <v>37</v>
      </c>
      <c r="AX153" s="12" t="s">
        <v>73</v>
      </c>
      <c r="AY153" s="219" t="s">
        <v>129</v>
      </c>
    </row>
    <row r="154" spans="2:65" s="11" customFormat="1" ht="13.5" x14ac:dyDescent="0.3">
      <c r="B154" s="196"/>
      <c r="C154" s="197"/>
      <c r="D154" s="198" t="s">
        <v>141</v>
      </c>
      <c r="E154" s="199" t="s">
        <v>20</v>
      </c>
      <c r="F154" s="200" t="s">
        <v>272</v>
      </c>
      <c r="G154" s="197"/>
      <c r="H154" s="201" t="s">
        <v>20</v>
      </c>
      <c r="I154" s="202"/>
      <c r="J154" s="197"/>
      <c r="K154" s="197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141</v>
      </c>
      <c r="AU154" s="207" t="s">
        <v>139</v>
      </c>
      <c r="AV154" s="11" t="s">
        <v>22</v>
      </c>
      <c r="AW154" s="11" t="s">
        <v>37</v>
      </c>
      <c r="AX154" s="11" t="s">
        <v>73</v>
      </c>
      <c r="AY154" s="207" t="s">
        <v>129</v>
      </c>
    </row>
    <row r="155" spans="2:65" s="12" customFormat="1" ht="13.5" x14ac:dyDescent="0.3">
      <c r="B155" s="208"/>
      <c r="C155" s="209"/>
      <c r="D155" s="198" t="s">
        <v>141</v>
      </c>
      <c r="E155" s="220" t="s">
        <v>20</v>
      </c>
      <c r="F155" s="221" t="s">
        <v>476</v>
      </c>
      <c r="G155" s="209"/>
      <c r="H155" s="222">
        <v>218</v>
      </c>
      <c r="I155" s="214"/>
      <c r="J155" s="209"/>
      <c r="K155" s="209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141</v>
      </c>
      <c r="AU155" s="219" t="s">
        <v>139</v>
      </c>
      <c r="AV155" s="12" t="s">
        <v>81</v>
      </c>
      <c r="AW155" s="12" t="s">
        <v>37</v>
      </c>
      <c r="AX155" s="12" t="s">
        <v>73</v>
      </c>
      <c r="AY155" s="219" t="s">
        <v>129</v>
      </c>
    </row>
    <row r="156" spans="2:65" s="13" customFormat="1" ht="13.5" x14ac:dyDescent="0.3">
      <c r="B156" s="227"/>
      <c r="C156" s="228"/>
      <c r="D156" s="198" t="s">
        <v>141</v>
      </c>
      <c r="E156" s="229" t="s">
        <v>20</v>
      </c>
      <c r="F156" s="230" t="s">
        <v>477</v>
      </c>
      <c r="G156" s="228"/>
      <c r="H156" s="231">
        <v>244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141</v>
      </c>
      <c r="AU156" s="237" t="s">
        <v>139</v>
      </c>
      <c r="AV156" s="13" t="s">
        <v>139</v>
      </c>
      <c r="AW156" s="13" t="s">
        <v>37</v>
      </c>
      <c r="AX156" s="13" t="s">
        <v>73</v>
      </c>
      <c r="AY156" s="237" t="s">
        <v>129</v>
      </c>
    </row>
    <row r="157" spans="2:65" s="11" customFormat="1" ht="13.5" x14ac:dyDescent="0.3">
      <c r="B157" s="196"/>
      <c r="C157" s="197"/>
      <c r="D157" s="198" t="s">
        <v>141</v>
      </c>
      <c r="E157" s="199" t="s">
        <v>20</v>
      </c>
      <c r="F157" s="200" t="s">
        <v>478</v>
      </c>
      <c r="G157" s="197"/>
      <c r="H157" s="201" t="s">
        <v>20</v>
      </c>
      <c r="I157" s="202"/>
      <c r="J157" s="197"/>
      <c r="K157" s="197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141</v>
      </c>
      <c r="AU157" s="207" t="s">
        <v>139</v>
      </c>
      <c r="AV157" s="11" t="s">
        <v>22</v>
      </c>
      <c r="AW157" s="11" t="s">
        <v>37</v>
      </c>
      <c r="AX157" s="11" t="s">
        <v>73</v>
      </c>
      <c r="AY157" s="207" t="s">
        <v>129</v>
      </c>
    </row>
    <row r="158" spans="2:65" s="12" customFormat="1" ht="13.5" x14ac:dyDescent="0.3">
      <c r="B158" s="208"/>
      <c r="C158" s="209"/>
      <c r="D158" s="198" t="s">
        <v>141</v>
      </c>
      <c r="E158" s="220" t="s">
        <v>20</v>
      </c>
      <c r="F158" s="221" t="s">
        <v>479</v>
      </c>
      <c r="G158" s="209"/>
      <c r="H158" s="222">
        <v>49</v>
      </c>
      <c r="I158" s="214"/>
      <c r="J158" s="209"/>
      <c r="K158" s="209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141</v>
      </c>
      <c r="AU158" s="219" t="s">
        <v>139</v>
      </c>
      <c r="AV158" s="12" t="s">
        <v>81</v>
      </c>
      <c r="AW158" s="12" t="s">
        <v>37</v>
      </c>
      <c r="AX158" s="12" t="s">
        <v>73</v>
      </c>
      <c r="AY158" s="219" t="s">
        <v>129</v>
      </c>
    </row>
    <row r="159" spans="2:65" s="13" customFormat="1" ht="13.5" x14ac:dyDescent="0.3">
      <c r="B159" s="227"/>
      <c r="C159" s="228"/>
      <c r="D159" s="198" t="s">
        <v>141</v>
      </c>
      <c r="E159" s="229" t="s">
        <v>20</v>
      </c>
      <c r="F159" s="230" t="s">
        <v>480</v>
      </c>
      <c r="G159" s="228"/>
      <c r="H159" s="231">
        <v>49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141</v>
      </c>
      <c r="AU159" s="237" t="s">
        <v>139</v>
      </c>
      <c r="AV159" s="13" t="s">
        <v>139</v>
      </c>
      <c r="AW159" s="13" t="s">
        <v>37</v>
      </c>
      <c r="AX159" s="13" t="s">
        <v>73</v>
      </c>
      <c r="AY159" s="237" t="s">
        <v>129</v>
      </c>
    </row>
    <row r="160" spans="2:65" s="11" customFormat="1" ht="13.5" x14ac:dyDescent="0.3">
      <c r="B160" s="196"/>
      <c r="C160" s="197"/>
      <c r="D160" s="198" t="s">
        <v>141</v>
      </c>
      <c r="E160" s="199" t="s">
        <v>20</v>
      </c>
      <c r="F160" s="200" t="s">
        <v>481</v>
      </c>
      <c r="G160" s="197"/>
      <c r="H160" s="201" t="s">
        <v>20</v>
      </c>
      <c r="I160" s="202"/>
      <c r="J160" s="197"/>
      <c r="K160" s="197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141</v>
      </c>
      <c r="AU160" s="207" t="s">
        <v>139</v>
      </c>
      <c r="AV160" s="11" t="s">
        <v>22</v>
      </c>
      <c r="AW160" s="11" t="s">
        <v>37</v>
      </c>
      <c r="AX160" s="11" t="s">
        <v>73</v>
      </c>
      <c r="AY160" s="207" t="s">
        <v>129</v>
      </c>
    </row>
    <row r="161" spans="2:65" s="11" customFormat="1" ht="13.5" x14ac:dyDescent="0.3">
      <c r="B161" s="196"/>
      <c r="C161" s="197"/>
      <c r="D161" s="198" t="s">
        <v>141</v>
      </c>
      <c r="E161" s="199" t="s">
        <v>20</v>
      </c>
      <c r="F161" s="200" t="s">
        <v>449</v>
      </c>
      <c r="G161" s="197"/>
      <c r="H161" s="201" t="s">
        <v>20</v>
      </c>
      <c r="I161" s="202"/>
      <c r="J161" s="197"/>
      <c r="K161" s="197"/>
      <c r="L161" s="203"/>
      <c r="M161" s="204"/>
      <c r="N161" s="205"/>
      <c r="O161" s="205"/>
      <c r="P161" s="205"/>
      <c r="Q161" s="205"/>
      <c r="R161" s="205"/>
      <c r="S161" s="205"/>
      <c r="T161" s="206"/>
      <c r="AT161" s="207" t="s">
        <v>141</v>
      </c>
      <c r="AU161" s="207" t="s">
        <v>139</v>
      </c>
      <c r="AV161" s="11" t="s">
        <v>22</v>
      </c>
      <c r="AW161" s="11" t="s">
        <v>37</v>
      </c>
      <c r="AX161" s="11" t="s">
        <v>73</v>
      </c>
      <c r="AY161" s="207" t="s">
        <v>129</v>
      </c>
    </row>
    <row r="162" spans="2:65" s="12" customFormat="1" ht="13.5" x14ac:dyDescent="0.3">
      <c r="B162" s="208"/>
      <c r="C162" s="209"/>
      <c r="D162" s="198" t="s">
        <v>141</v>
      </c>
      <c r="E162" s="220" t="s">
        <v>20</v>
      </c>
      <c r="F162" s="221" t="s">
        <v>450</v>
      </c>
      <c r="G162" s="209"/>
      <c r="H162" s="222">
        <v>-157</v>
      </c>
      <c r="I162" s="214"/>
      <c r="J162" s="209"/>
      <c r="K162" s="209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141</v>
      </c>
      <c r="AU162" s="219" t="s">
        <v>139</v>
      </c>
      <c r="AV162" s="12" t="s">
        <v>81</v>
      </c>
      <c r="AW162" s="12" t="s">
        <v>37</v>
      </c>
      <c r="AX162" s="12" t="s">
        <v>73</v>
      </c>
      <c r="AY162" s="219" t="s">
        <v>129</v>
      </c>
    </row>
    <row r="163" spans="2:65" s="14" customFormat="1" ht="13.5" x14ac:dyDescent="0.3">
      <c r="B163" s="238"/>
      <c r="C163" s="239"/>
      <c r="D163" s="210" t="s">
        <v>141</v>
      </c>
      <c r="E163" s="240" t="s">
        <v>20</v>
      </c>
      <c r="F163" s="241" t="s">
        <v>249</v>
      </c>
      <c r="G163" s="239"/>
      <c r="H163" s="242">
        <v>136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141</v>
      </c>
      <c r="AU163" s="248" t="s">
        <v>139</v>
      </c>
      <c r="AV163" s="14" t="s">
        <v>138</v>
      </c>
      <c r="AW163" s="14" t="s">
        <v>37</v>
      </c>
      <c r="AX163" s="14" t="s">
        <v>22</v>
      </c>
      <c r="AY163" s="248" t="s">
        <v>129</v>
      </c>
    </row>
    <row r="164" spans="2:65" s="1" customFormat="1" ht="22.5" customHeight="1" x14ac:dyDescent="0.3">
      <c r="B164" s="35"/>
      <c r="C164" s="184" t="s">
        <v>340</v>
      </c>
      <c r="D164" s="184" t="s">
        <v>134</v>
      </c>
      <c r="E164" s="185" t="s">
        <v>482</v>
      </c>
      <c r="F164" s="186" t="s">
        <v>483</v>
      </c>
      <c r="G164" s="187" t="s">
        <v>137</v>
      </c>
      <c r="H164" s="188">
        <v>157</v>
      </c>
      <c r="I164" s="189"/>
      <c r="J164" s="190">
        <f>ROUND(I164*H164,2)</f>
        <v>0</v>
      </c>
      <c r="K164" s="186" t="s">
        <v>147</v>
      </c>
      <c r="L164" s="55"/>
      <c r="M164" s="191" t="s">
        <v>20</v>
      </c>
      <c r="N164" s="192" t="s">
        <v>44</v>
      </c>
      <c r="O164" s="36"/>
      <c r="P164" s="193">
        <f>O164*H164</f>
        <v>0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AR164" s="18" t="s">
        <v>138</v>
      </c>
      <c r="AT164" s="18" t="s">
        <v>134</v>
      </c>
      <c r="AU164" s="18" t="s">
        <v>139</v>
      </c>
      <c r="AY164" s="18" t="s">
        <v>129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18" t="s">
        <v>22</v>
      </c>
      <c r="BK164" s="195">
        <f>ROUND(I164*H164,2)</f>
        <v>0</v>
      </c>
      <c r="BL164" s="18" t="s">
        <v>138</v>
      </c>
      <c r="BM164" s="18" t="s">
        <v>484</v>
      </c>
    </row>
    <row r="165" spans="2:65" s="11" customFormat="1" ht="13.5" x14ac:dyDescent="0.3">
      <c r="B165" s="196"/>
      <c r="C165" s="197"/>
      <c r="D165" s="198" t="s">
        <v>141</v>
      </c>
      <c r="E165" s="199" t="s">
        <v>20</v>
      </c>
      <c r="F165" s="200" t="s">
        <v>485</v>
      </c>
      <c r="G165" s="197"/>
      <c r="H165" s="201" t="s">
        <v>20</v>
      </c>
      <c r="I165" s="202"/>
      <c r="J165" s="197"/>
      <c r="K165" s="197"/>
      <c r="L165" s="203"/>
      <c r="M165" s="204"/>
      <c r="N165" s="205"/>
      <c r="O165" s="205"/>
      <c r="P165" s="205"/>
      <c r="Q165" s="205"/>
      <c r="R165" s="205"/>
      <c r="S165" s="205"/>
      <c r="T165" s="206"/>
      <c r="AT165" s="207" t="s">
        <v>141</v>
      </c>
      <c r="AU165" s="207" t="s">
        <v>139</v>
      </c>
      <c r="AV165" s="11" t="s">
        <v>22</v>
      </c>
      <c r="AW165" s="11" t="s">
        <v>37</v>
      </c>
      <c r="AX165" s="11" t="s">
        <v>73</v>
      </c>
      <c r="AY165" s="207" t="s">
        <v>129</v>
      </c>
    </row>
    <row r="166" spans="2:65" s="11" customFormat="1" ht="13.5" x14ac:dyDescent="0.3">
      <c r="B166" s="196"/>
      <c r="C166" s="197"/>
      <c r="D166" s="198" t="s">
        <v>141</v>
      </c>
      <c r="E166" s="199" t="s">
        <v>20</v>
      </c>
      <c r="F166" s="200" t="s">
        <v>449</v>
      </c>
      <c r="G166" s="197"/>
      <c r="H166" s="201" t="s">
        <v>20</v>
      </c>
      <c r="I166" s="202"/>
      <c r="J166" s="197"/>
      <c r="K166" s="197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141</v>
      </c>
      <c r="AU166" s="207" t="s">
        <v>139</v>
      </c>
      <c r="AV166" s="11" t="s">
        <v>22</v>
      </c>
      <c r="AW166" s="11" t="s">
        <v>37</v>
      </c>
      <c r="AX166" s="11" t="s">
        <v>73</v>
      </c>
      <c r="AY166" s="207" t="s">
        <v>129</v>
      </c>
    </row>
    <row r="167" spans="2:65" s="12" customFormat="1" ht="13.5" x14ac:dyDescent="0.3">
      <c r="B167" s="208"/>
      <c r="C167" s="209"/>
      <c r="D167" s="198" t="s">
        <v>141</v>
      </c>
      <c r="E167" s="220" t="s">
        <v>20</v>
      </c>
      <c r="F167" s="221" t="s">
        <v>454</v>
      </c>
      <c r="G167" s="209"/>
      <c r="H167" s="222">
        <v>157</v>
      </c>
      <c r="I167" s="214"/>
      <c r="J167" s="209"/>
      <c r="K167" s="209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141</v>
      </c>
      <c r="AU167" s="219" t="s">
        <v>139</v>
      </c>
      <c r="AV167" s="12" t="s">
        <v>81</v>
      </c>
      <c r="AW167" s="12" t="s">
        <v>37</v>
      </c>
      <c r="AX167" s="12" t="s">
        <v>22</v>
      </c>
      <c r="AY167" s="219" t="s">
        <v>129</v>
      </c>
    </row>
    <row r="168" spans="2:65" s="10" customFormat="1" ht="22.35" customHeight="1" x14ac:dyDescent="0.3">
      <c r="B168" s="165"/>
      <c r="C168" s="166"/>
      <c r="D168" s="181" t="s">
        <v>72</v>
      </c>
      <c r="E168" s="182" t="s">
        <v>288</v>
      </c>
      <c r="F168" s="182" t="s">
        <v>289</v>
      </c>
      <c r="G168" s="166"/>
      <c r="H168" s="166"/>
      <c r="I168" s="169"/>
      <c r="J168" s="183">
        <f>BK168</f>
        <v>0</v>
      </c>
      <c r="K168" s="166"/>
      <c r="L168" s="171"/>
      <c r="M168" s="172"/>
      <c r="N168" s="173"/>
      <c r="O168" s="173"/>
      <c r="P168" s="174">
        <f>SUM(P169:P185)</f>
        <v>0</v>
      </c>
      <c r="Q168" s="173"/>
      <c r="R168" s="174">
        <f>SUM(R169:R185)</f>
        <v>0</v>
      </c>
      <c r="S168" s="173"/>
      <c r="T168" s="175">
        <f>SUM(T169:T185)</f>
        <v>0</v>
      </c>
      <c r="AR168" s="176" t="s">
        <v>22</v>
      </c>
      <c r="AT168" s="177" t="s">
        <v>72</v>
      </c>
      <c r="AU168" s="177" t="s">
        <v>81</v>
      </c>
      <c r="AY168" s="176" t="s">
        <v>129</v>
      </c>
      <c r="BK168" s="178">
        <f>SUM(BK169:BK185)</f>
        <v>0</v>
      </c>
    </row>
    <row r="169" spans="2:65" s="1" customFormat="1" ht="31.5" customHeight="1" x14ac:dyDescent="0.3">
      <c r="B169" s="35"/>
      <c r="C169" s="184" t="s">
        <v>343</v>
      </c>
      <c r="D169" s="184" t="s">
        <v>134</v>
      </c>
      <c r="E169" s="185" t="s">
        <v>486</v>
      </c>
      <c r="F169" s="186" t="s">
        <v>487</v>
      </c>
      <c r="G169" s="187" t="s">
        <v>137</v>
      </c>
      <c r="H169" s="188">
        <v>395</v>
      </c>
      <c r="I169" s="189"/>
      <c r="J169" s="190">
        <f>ROUND(I169*H169,2)</f>
        <v>0</v>
      </c>
      <c r="K169" s="186" t="s">
        <v>147</v>
      </c>
      <c r="L169" s="55"/>
      <c r="M169" s="191" t="s">
        <v>20</v>
      </c>
      <c r="N169" s="192" t="s">
        <v>44</v>
      </c>
      <c r="O169" s="36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AR169" s="18" t="s">
        <v>138</v>
      </c>
      <c r="AT169" s="18" t="s">
        <v>134</v>
      </c>
      <c r="AU169" s="18" t="s">
        <v>139</v>
      </c>
      <c r="AY169" s="18" t="s">
        <v>129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8" t="s">
        <v>22</v>
      </c>
      <c r="BK169" s="195">
        <f>ROUND(I169*H169,2)</f>
        <v>0</v>
      </c>
      <c r="BL169" s="18" t="s">
        <v>138</v>
      </c>
      <c r="BM169" s="18" t="s">
        <v>488</v>
      </c>
    </row>
    <row r="170" spans="2:65" s="11" customFormat="1" ht="13.5" x14ac:dyDescent="0.3">
      <c r="B170" s="196"/>
      <c r="C170" s="197"/>
      <c r="D170" s="198" t="s">
        <v>141</v>
      </c>
      <c r="E170" s="199" t="s">
        <v>20</v>
      </c>
      <c r="F170" s="200" t="s">
        <v>489</v>
      </c>
      <c r="G170" s="197"/>
      <c r="H170" s="201" t="s">
        <v>20</v>
      </c>
      <c r="I170" s="202"/>
      <c r="J170" s="197"/>
      <c r="K170" s="197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141</v>
      </c>
      <c r="AU170" s="207" t="s">
        <v>139</v>
      </c>
      <c r="AV170" s="11" t="s">
        <v>22</v>
      </c>
      <c r="AW170" s="11" t="s">
        <v>37</v>
      </c>
      <c r="AX170" s="11" t="s">
        <v>73</v>
      </c>
      <c r="AY170" s="207" t="s">
        <v>129</v>
      </c>
    </row>
    <row r="171" spans="2:65" s="12" customFormat="1" ht="13.5" x14ac:dyDescent="0.3">
      <c r="B171" s="208"/>
      <c r="C171" s="209"/>
      <c r="D171" s="198" t="s">
        <v>141</v>
      </c>
      <c r="E171" s="220" t="s">
        <v>20</v>
      </c>
      <c r="F171" s="221" t="s">
        <v>490</v>
      </c>
      <c r="G171" s="209"/>
      <c r="H171" s="222">
        <v>36.72</v>
      </c>
      <c r="I171" s="214"/>
      <c r="J171" s="209"/>
      <c r="K171" s="209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141</v>
      </c>
      <c r="AU171" s="219" t="s">
        <v>139</v>
      </c>
      <c r="AV171" s="12" t="s">
        <v>81</v>
      </c>
      <c r="AW171" s="12" t="s">
        <v>37</v>
      </c>
      <c r="AX171" s="12" t="s">
        <v>73</v>
      </c>
      <c r="AY171" s="219" t="s">
        <v>129</v>
      </c>
    </row>
    <row r="172" spans="2:65" s="12" customFormat="1" ht="13.5" x14ac:dyDescent="0.3">
      <c r="B172" s="208"/>
      <c r="C172" s="209"/>
      <c r="D172" s="198" t="s">
        <v>141</v>
      </c>
      <c r="E172" s="220" t="s">
        <v>20</v>
      </c>
      <c r="F172" s="221" t="s">
        <v>491</v>
      </c>
      <c r="G172" s="209"/>
      <c r="H172" s="222">
        <v>30</v>
      </c>
      <c r="I172" s="214"/>
      <c r="J172" s="209"/>
      <c r="K172" s="209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141</v>
      </c>
      <c r="AU172" s="219" t="s">
        <v>139</v>
      </c>
      <c r="AV172" s="12" t="s">
        <v>81</v>
      </c>
      <c r="AW172" s="12" t="s">
        <v>37</v>
      </c>
      <c r="AX172" s="12" t="s">
        <v>73</v>
      </c>
      <c r="AY172" s="219" t="s">
        <v>129</v>
      </c>
    </row>
    <row r="173" spans="2:65" s="12" customFormat="1" ht="13.5" x14ac:dyDescent="0.3">
      <c r="B173" s="208"/>
      <c r="C173" s="209"/>
      <c r="D173" s="198" t="s">
        <v>141</v>
      </c>
      <c r="E173" s="220" t="s">
        <v>20</v>
      </c>
      <c r="F173" s="221" t="s">
        <v>492</v>
      </c>
      <c r="G173" s="209"/>
      <c r="H173" s="222">
        <v>199</v>
      </c>
      <c r="I173" s="214"/>
      <c r="J173" s="209"/>
      <c r="K173" s="209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141</v>
      </c>
      <c r="AU173" s="219" t="s">
        <v>139</v>
      </c>
      <c r="AV173" s="12" t="s">
        <v>81</v>
      </c>
      <c r="AW173" s="12" t="s">
        <v>37</v>
      </c>
      <c r="AX173" s="12" t="s">
        <v>73</v>
      </c>
      <c r="AY173" s="219" t="s">
        <v>129</v>
      </c>
    </row>
    <row r="174" spans="2:65" s="12" customFormat="1" ht="13.5" x14ac:dyDescent="0.3">
      <c r="B174" s="208"/>
      <c r="C174" s="209"/>
      <c r="D174" s="198" t="s">
        <v>141</v>
      </c>
      <c r="E174" s="220" t="s">
        <v>20</v>
      </c>
      <c r="F174" s="221" t="s">
        <v>493</v>
      </c>
      <c r="G174" s="209"/>
      <c r="H174" s="222">
        <v>4.8</v>
      </c>
      <c r="I174" s="214"/>
      <c r="J174" s="209"/>
      <c r="K174" s="209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141</v>
      </c>
      <c r="AU174" s="219" t="s">
        <v>139</v>
      </c>
      <c r="AV174" s="12" t="s">
        <v>81</v>
      </c>
      <c r="AW174" s="12" t="s">
        <v>37</v>
      </c>
      <c r="AX174" s="12" t="s">
        <v>73</v>
      </c>
      <c r="AY174" s="219" t="s">
        <v>129</v>
      </c>
    </row>
    <row r="175" spans="2:65" s="12" customFormat="1" ht="13.5" x14ac:dyDescent="0.3">
      <c r="B175" s="208"/>
      <c r="C175" s="209"/>
      <c r="D175" s="198" t="s">
        <v>141</v>
      </c>
      <c r="E175" s="220" t="s">
        <v>20</v>
      </c>
      <c r="F175" s="221" t="s">
        <v>494</v>
      </c>
      <c r="G175" s="209"/>
      <c r="H175" s="222">
        <v>29.4</v>
      </c>
      <c r="I175" s="214"/>
      <c r="J175" s="209"/>
      <c r="K175" s="209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141</v>
      </c>
      <c r="AU175" s="219" t="s">
        <v>139</v>
      </c>
      <c r="AV175" s="12" t="s">
        <v>81</v>
      </c>
      <c r="AW175" s="12" t="s">
        <v>37</v>
      </c>
      <c r="AX175" s="12" t="s">
        <v>73</v>
      </c>
      <c r="AY175" s="219" t="s">
        <v>129</v>
      </c>
    </row>
    <row r="176" spans="2:65" s="12" customFormat="1" ht="13.5" x14ac:dyDescent="0.3">
      <c r="B176" s="208"/>
      <c r="C176" s="209"/>
      <c r="D176" s="198" t="s">
        <v>141</v>
      </c>
      <c r="E176" s="220" t="s">
        <v>20</v>
      </c>
      <c r="F176" s="221" t="s">
        <v>495</v>
      </c>
      <c r="G176" s="209"/>
      <c r="H176" s="222">
        <v>4.5</v>
      </c>
      <c r="I176" s="214"/>
      <c r="J176" s="209"/>
      <c r="K176" s="209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141</v>
      </c>
      <c r="AU176" s="219" t="s">
        <v>139</v>
      </c>
      <c r="AV176" s="12" t="s">
        <v>81</v>
      </c>
      <c r="AW176" s="12" t="s">
        <v>37</v>
      </c>
      <c r="AX176" s="12" t="s">
        <v>73</v>
      </c>
      <c r="AY176" s="219" t="s">
        <v>129</v>
      </c>
    </row>
    <row r="177" spans="2:65" s="12" customFormat="1" ht="13.5" x14ac:dyDescent="0.3">
      <c r="B177" s="208"/>
      <c r="C177" s="209"/>
      <c r="D177" s="198" t="s">
        <v>141</v>
      </c>
      <c r="E177" s="220" t="s">
        <v>20</v>
      </c>
      <c r="F177" s="221" t="s">
        <v>496</v>
      </c>
      <c r="G177" s="209"/>
      <c r="H177" s="222">
        <v>82.2</v>
      </c>
      <c r="I177" s="214"/>
      <c r="J177" s="209"/>
      <c r="K177" s="209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141</v>
      </c>
      <c r="AU177" s="219" t="s">
        <v>139</v>
      </c>
      <c r="AV177" s="12" t="s">
        <v>81</v>
      </c>
      <c r="AW177" s="12" t="s">
        <v>37</v>
      </c>
      <c r="AX177" s="12" t="s">
        <v>73</v>
      </c>
      <c r="AY177" s="219" t="s">
        <v>129</v>
      </c>
    </row>
    <row r="178" spans="2:65" s="12" customFormat="1" ht="13.5" x14ac:dyDescent="0.3">
      <c r="B178" s="208"/>
      <c r="C178" s="209"/>
      <c r="D178" s="198" t="s">
        <v>141</v>
      </c>
      <c r="E178" s="220" t="s">
        <v>20</v>
      </c>
      <c r="F178" s="221" t="s">
        <v>497</v>
      </c>
      <c r="G178" s="209"/>
      <c r="H178" s="222">
        <v>7.5</v>
      </c>
      <c r="I178" s="214"/>
      <c r="J178" s="209"/>
      <c r="K178" s="209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141</v>
      </c>
      <c r="AU178" s="219" t="s">
        <v>139</v>
      </c>
      <c r="AV178" s="12" t="s">
        <v>81</v>
      </c>
      <c r="AW178" s="12" t="s">
        <v>37</v>
      </c>
      <c r="AX178" s="12" t="s">
        <v>73</v>
      </c>
      <c r="AY178" s="219" t="s">
        <v>129</v>
      </c>
    </row>
    <row r="179" spans="2:65" s="12" customFormat="1" ht="13.5" x14ac:dyDescent="0.3">
      <c r="B179" s="208"/>
      <c r="C179" s="209"/>
      <c r="D179" s="198" t="s">
        <v>141</v>
      </c>
      <c r="E179" s="220" t="s">
        <v>20</v>
      </c>
      <c r="F179" s="221" t="s">
        <v>498</v>
      </c>
      <c r="G179" s="209"/>
      <c r="H179" s="222">
        <v>0.88</v>
      </c>
      <c r="I179" s="214"/>
      <c r="J179" s="209"/>
      <c r="K179" s="209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141</v>
      </c>
      <c r="AU179" s="219" t="s">
        <v>139</v>
      </c>
      <c r="AV179" s="12" t="s">
        <v>81</v>
      </c>
      <c r="AW179" s="12" t="s">
        <v>37</v>
      </c>
      <c r="AX179" s="12" t="s">
        <v>73</v>
      </c>
      <c r="AY179" s="219" t="s">
        <v>129</v>
      </c>
    </row>
    <row r="180" spans="2:65" s="14" customFormat="1" ht="13.5" x14ac:dyDescent="0.3">
      <c r="B180" s="238"/>
      <c r="C180" s="239"/>
      <c r="D180" s="210" t="s">
        <v>141</v>
      </c>
      <c r="E180" s="240" t="s">
        <v>20</v>
      </c>
      <c r="F180" s="241" t="s">
        <v>249</v>
      </c>
      <c r="G180" s="239"/>
      <c r="H180" s="242">
        <v>395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141</v>
      </c>
      <c r="AU180" s="248" t="s">
        <v>139</v>
      </c>
      <c r="AV180" s="14" t="s">
        <v>138</v>
      </c>
      <c r="AW180" s="14" t="s">
        <v>37</v>
      </c>
      <c r="AX180" s="14" t="s">
        <v>22</v>
      </c>
      <c r="AY180" s="248" t="s">
        <v>129</v>
      </c>
    </row>
    <row r="181" spans="2:65" s="1" customFormat="1" ht="31.5" customHeight="1" x14ac:dyDescent="0.3">
      <c r="B181" s="35"/>
      <c r="C181" s="184" t="s">
        <v>345</v>
      </c>
      <c r="D181" s="184" t="s">
        <v>134</v>
      </c>
      <c r="E181" s="185" t="s">
        <v>499</v>
      </c>
      <c r="F181" s="186" t="s">
        <v>500</v>
      </c>
      <c r="G181" s="187" t="s">
        <v>137</v>
      </c>
      <c r="H181" s="188">
        <v>11850</v>
      </c>
      <c r="I181" s="189"/>
      <c r="J181" s="190">
        <f>ROUND(I181*H181,2)</f>
        <v>0</v>
      </c>
      <c r="K181" s="186" t="s">
        <v>147</v>
      </c>
      <c r="L181" s="55"/>
      <c r="M181" s="191" t="s">
        <v>20</v>
      </c>
      <c r="N181" s="192" t="s">
        <v>44</v>
      </c>
      <c r="O181" s="36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AR181" s="18" t="s">
        <v>138</v>
      </c>
      <c r="AT181" s="18" t="s">
        <v>134</v>
      </c>
      <c r="AU181" s="18" t="s">
        <v>139</v>
      </c>
      <c r="AY181" s="18" t="s">
        <v>129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18" t="s">
        <v>22</v>
      </c>
      <c r="BK181" s="195">
        <f>ROUND(I181*H181,2)</f>
        <v>0</v>
      </c>
      <c r="BL181" s="18" t="s">
        <v>138</v>
      </c>
      <c r="BM181" s="18" t="s">
        <v>501</v>
      </c>
    </row>
    <row r="182" spans="2:65" s="11" customFormat="1" ht="13.5" x14ac:dyDescent="0.3">
      <c r="B182" s="196"/>
      <c r="C182" s="197"/>
      <c r="D182" s="198" t="s">
        <v>141</v>
      </c>
      <c r="E182" s="199" t="s">
        <v>20</v>
      </c>
      <c r="F182" s="200" t="s">
        <v>502</v>
      </c>
      <c r="G182" s="197"/>
      <c r="H182" s="201" t="s">
        <v>20</v>
      </c>
      <c r="I182" s="202"/>
      <c r="J182" s="197"/>
      <c r="K182" s="197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141</v>
      </c>
      <c r="AU182" s="207" t="s">
        <v>139</v>
      </c>
      <c r="AV182" s="11" t="s">
        <v>22</v>
      </c>
      <c r="AW182" s="11" t="s">
        <v>37</v>
      </c>
      <c r="AX182" s="11" t="s">
        <v>73</v>
      </c>
      <c r="AY182" s="207" t="s">
        <v>129</v>
      </c>
    </row>
    <row r="183" spans="2:65" s="12" customFormat="1" ht="13.5" x14ac:dyDescent="0.3">
      <c r="B183" s="208"/>
      <c r="C183" s="209"/>
      <c r="D183" s="210" t="s">
        <v>141</v>
      </c>
      <c r="E183" s="211" t="s">
        <v>20</v>
      </c>
      <c r="F183" s="212" t="s">
        <v>503</v>
      </c>
      <c r="G183" s="209"/>
      <c r="H183" s="213">
        <v>11850</v>
      </c>
      <c r="I183" s="214"/>
      <c r="J183" s="209"/>
      <c r="K183" s="209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141</v>
      </c>
      <c r="AU183" s="219" t="s">
        <v>139</v>
      </c>
      <c r="AV183" s="12" t="s">
        <v>81</v>
      </c>
      <c r="AW183" s="12" t="s">
        <v>37</v>
      </c>
      <c r="AX183" s="12" t="s">
        <v>22</v>
      </c>
      <c r="AY183" s="219" t="s">
        <v>129</v>
      </c>
    </row>
    <row r="184" spans="2:65" s="1" customFormat="1" ht="31.5" customHeight="1" x14ac:dyDescent="0.3">
      <c r="B184" s="35"/>
      <c r="C184" s="184" t="s">
        <v>348</v>
      </c>
      <c r="D184" s="184" t="s">
        <v>134</v>
      </c>
      <c r="E184" s="185" t="s">
        <v>504</v>
      </c>
      <c r="F184" s="186" t="s">
        <v>505</v>
      </c>
      <c r="G184" s="187" t="s">
        <v>137</v>
      </c>
      <c r="H184" s="188">
        <v>395</v>
      </c>
      <c r="I184" s="189"/>
      <c r="J184" s="190">
        <f>ROUND(I184*H184,2)</f>
        <v>0</v>
      </c>
      <c r="K184" s="186" t="s">
        <v>147</v>
      </c>
      <c r="L184" s="55"/>
      <c r="M184" s="191" t="s">
        <v>20</v>
      </c>
      <c r="N184" s="192" t="s">
        <v>44</v>
      </c>
      <c r="O184" s="36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AR184" s="18" t="s">
        <v>138</v>
      </c>
      <c r="AT184" s="18" t="s">
        <v>134</v>
      </c>
      <c r="AU184" s="18" t="s">
        <v>139</v>
      </c>
      <c r="AY184" s="18" t="s">
        <v>129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8" t="s">
        <v>22</v>
      </c>
      <c r="BK184" s="195">
        <f>ROUND(I184*H184,2)</f>
        <v>0</v>
      </c>
      <c r="BL184" s="18" t="s">
        <v>138</v>
      </c>
      <c r="BM184" s="18" t="s">
        <v>506</v>
      </c>
    </row>
    <row r="185" spans="2:65" s="1" customFormat="1" ht="22.5" customHeight="1" x14ac:dyDescent="0.3">
      <c r="B185" s="35"/>
      <c r="C185" s="184" t="s">
        <v>7</v>
      </c>
      <c r="D185" s="184" t="s">
        <v>134</v>
      </c>
      <c r="E185" s="185" t="s">
        <v>305</v>
      </c>
      <c r="F185" s="186" t="s">
        <v>306</v>
      </c>
      <c r="G185" s="187" t="s">
        <v>307</v>
      </c>
      <c r="H185" s="188">
        <v>1</v>
      </c>
      <c r="I185" s="189"/>
      <c r="J185" s="190">
        <f>ROUND(I185*H185,2)</f>
        <v>0</v>
      </c>
      <c r="K185" s="186" t="s">
        <v>20</v>
      </c>
      <c r="L185" s="55"/>
      <c r="M185" s="191" t="s">
        <v>20</v>
      </c>
      <c r="N185" s="192" t="s">
        <v>44</v>
      </c>
      <c r="O185" s="36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AR185" s="18" t="s">
        <v>138</v>
      </c>
      <c r="AT185" s="18" t="s">
        <v>134</v>
      </c>
      <c r="AU185" s="18" t="s">
        <v>139</v>
      </c>
      <c r="AY185" s="18" t="s">
        <v>129</v>
      </c>
      <c r="BE185" s="195">
        <f>IF(N185="základní",J185,0)</f>
        <v>0</v>
      </c>
      <c r="BF185" s="195">
        <f>IF(N185="snížená",J185,0)</f>
        <v>0</v>
      </c>
      <c r="BG185" s="195">
        <f>IF(N185="zákl. přenesená",J185,0)</f>
        <v>0</v>
      </c>
      <c r="BH185" s="195">
        <f>IF(N185="sníž. přenesená",J185,0)</f>
        <v>0</v>
      </c>
      <c r="BI185" s="195">
        <f>IF(N185="nulová",J185,0)</f>
        <v>0</v>
      </c>
      <c r="BJ185" s="18" t="s">
        <v>22</v>
      </c>
      <c r="BK185" s="195">
        <f>ROUND(I185*H185,2)</f>
        <v>0</v>
      </c>
      <c r="BL185" s="18" t="s">
        <v>138</v>
      </c>
      <c r="BM185" s="18" t="s">
        <v>507</v>
      </c>
    </row>
    <row r="186" spans="2:65" s="10" customFormat="1" ht="22.35" customHeight="1" x14ac:dyDescent="0.3">
      <c r="B186" s="165"/>
      <c r="C186" s="166"/>
      <c r="D186" s="181" t="s">
        <v>72</v>
      </c>
      <c r="E186" s="182" t="s">
        <v>163</v>
      </c>
      <c r="F186" s="182" t="s">
        <v>164</v>
      </c>
      <c r="G186" s="166"/>
      <c r="H186" s="166"/>
      <c r="I186" s="169"/>
      <c r="J186" s="183">
        <f>BK186</f>
        <v>0</v>
      </c>
      <c r="K186" s="166"/>
      <c r="L186" s="171"/>
      <c r="M186" s="172"/>
      <c r="N186" s="173"/>
      <c r="O186" s="173"/>
      <c r="P186" s="174">
        <f>SUM(P187:P202)</f>
        <v>0</v>
      </c>
      <c r="Q186" s="173"/>
      <c r="R186" s="174">
        <f>SUM(R187:R202)</f>
        <v>0</v>
      </c>
      <c r="S186" s="173"/>
      <c r="T186" s="175">
        <f>SUM(T187:T202)</f>
        <v>11.532999999999999</v>
      </c>
      <c r="AR186" s="176" t="s">
        <v>22</v>
      </c>
      <c r="AT186" s="177" t="s">
        <v>72</v>
      </c>
      <c r="AU186" s="177" t="s">
        <v>81</v>
      </c>
      <c r="AY186" s="176" t="s">
        <v>129</v>
      </c>
      <c r="BK186" s="178">
        <f>SUM(BK187:BK202)</f>
        <v>0</v>
      </c>
    </row>
    <row r="187" spans="2:65" s="1" customFormat="1" ht="22.5" customHeight="1" x14ac:dyDescent="0.3">
      <c r="B187" s="35"/>
      <c r="C187" s="184" t="s">
        <v>355</v>
      </c>
      <c r="D187" s="184" t="s">
        <v>134</v>
      </c>
      <c r="E187" s="185" t="s">
        <v>508</v>
      </c>
      <c r="F187" s="186" t="s">
        <v>509</v>
      </c>
      <c r="G187" s="187" t="s">
        <v>146</v>
      </c>
      <c r="H187" s="188">
        <v>1</v>
      </c>
      <c r="I187" s="189"/>
      <c r="J187" s="190">
        <f>ROUND(I187*H187,2)</f>
        <v>0</v>
      </c>
      <c r="K187" s="186" t="s">
        <v>147</v>
      </c>
      <c r="L187" s="55"/>
      <c r="M187" s="191" t="s">
        <v>20</v>
      </c>
      <c r="N187" s="192" t="s">
        <v>44</v>
      </c>
      <c r="O187" s="36"/>
      <c r="P187" s="193">
        <f>O187*H187</f>
        <v>0</v>
      </c>
      <c r="Q187" s="193">
        <v>0</v>
      </c>
      <c r="R187" s="193">
        <f>Q187*H187</f>
        <v>0</v>
      </c>
      <c r="S187" s="193">
        <v>2.27</v>
      </c>
      <c r="T187" s="194">
        <f>S187*H187</f>
        <v>2.27</v>
      </c>
      <c r="AR187" s="18" t="s">
        <v>138</v>
      </c>
      <c r="AT187" s="18" t="s">
        <v>134</v>
      </c>
      <c r="AU187" s="18" t="s">
        <v>139</v>
      </c>
      <c r="AY187" s="18" t="s">
        <v>129</v>
      </c>
      <c r="BE187" s="195">
        <f>IF(N187="základní",J187,0)</f>
        <v>0</v>
      </c>
      <c r="BF187" s="195">
        <f>IF(N187="snížená",J187,0)</f>
        <v>0</v>
      </c>
      <c r="BG187" s="195">
        <f>IF(N187="zákl. přenesená",J187,0)</f>
        <v>0</v>
      </c>
      <c r="BH187" s="195">
        <f>IF(N187="sníž. přenesená",J187,0)</f>
        <v>0</v>
      </c>
      <c r="BI187" s="195">
        <f>IF(N187="nulová",J187,0)</f>
        <v>0</v>
      </c>
      <c r="BJ187" s="18" t="s">
        <v>22</v>
      </c>
      <c r="BK187" s="195">
        <f>ROUND(I187*H187,2)</f>
        <v>0</v>
      </c>
      <c r="BL187" s="18" t="s">
        <v>138</v>
      </c>
      <c r="BM187" s="18" t="s">
        <v>510</v>
      </c>
    </row>
    <row r="188" spans="2:65" s="11" customFormat="1" ht="13.5" x14ac:dyDescent="0.3">
      <c r="B188" s="196"/>
      <c r="C188" s="197"/>
      <c r="D188" s="198" t="s">
        <v>141</v>
      </c>
      <c r="E188" s="199" t="s">
        <v>20</v>
      </c>
      <c r="F188" s="200" t="s">
        <v>511</v>
      </c>
      <c r="G188" s="197"/>
      <c r="H188" s="201" t="s">
        <v>20</v>
      </c>
      <c r="I188" s="202"/>
      <c r="J188" s="197"/>
      <c r="K188" s="197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141</v>
      </c>
      <c r="AU188" s="207" t="s">
        <v>139</v>
      </c>
      <c r="AV188" s="11" t="s">
        <v>22</v>
      </c>
      <c r="AW188" s="11" t="s">
        <v>37</v>
      </c>
      <c r="AX188" s="11" t="s">
        <v>73</v>
      </c>
      <c r="AY188" s="207" t="s">
        <v>129</v>
      </c>
    </row>
    <row r="189" spans="2:65" s="11" customFormat="1" ht="13.5" x14ac:dyDescent="0.3">
      <c r="B189" s="196"/>
      <c r="C189" s="197"/>
      <c r="D189" s="198" t="s">
        <v>141</v>
      </c>
      <c r="E189" s="199" t="s">
        <v>20</v>
      </c>
      <c r="F189" s="200" t="s">
        <v>512</v>
      </c>
      <c r="G189" s="197"/>
      <c r="H189" s="201" t="s">
        <v>20</v>
      </c>
      <c r="I189" s="202"/>
      <c r="J189" s="197"/>
      <c r="K189" s="197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141</v>
      </c>
      <c r="AU189" s="207" t="s">
        <v>139</v>
      </c>
      <c r="AV189" s="11" t="s">
        <v>22</v>
      </c>
      <c r="AW189" s="11" t="s">
        <v>37</v>
      </c>
      <c r="AX189" s="11" t="s">
        <v>73</v>
      </c>
      <c r="AY189" s="207" t="s">
        <v>129</v>
      </c>
    </row>
    <row r="190" spans="2:65" s="11" customFormat="1" ht="13.5" x14ac:dyDescent="0.3">
      <c r="B190" s="196"/>
      <c r="C190" s="197"/>
      <c r="D190" s="198" t="s">
        <v>141</v>
      </c>
      <c r="E190" s="199" t="s">
        <v>20</v>
      </c>
      <c r="F190" s="200" t="s">
        <v>513</v>
      </c>
      <c r="G190" s="197"/>
      <c r="H190" s="201" t="s">
        <v>20</v>
      </c>
      <c r="I190" s="202"/>
      <c r="J190" s="197"/>
      <c r="K190" s="197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141</v>
      </c>
      <c r="AU190" s="207" t="s">
        <v>139</v>
      </c>
      <c r="AV190" s="11" t="s">
        <v>22</v>
      </c>
      <c r="AW190" s="11" t="s">
        <v>37</v>
      </c>
      <c r="AX190" s="11" t="s">
        <v>73</v>
      </c>
      <c r="AY190" s="207" t="s">
        <v>129</v>
      </c>
    </row>
    <row r="191" spans="2:65" s="12" customFormat="1" ht="13.5" x14ac:dyDescent="0.3">
      <c r="B191" s="208"/>
      <c r="C191" s="209"/>
      <c r="D191" s="210" t="s">
        <v>141</v>
      </c>
      <c r="E191" s="211" t="s">
        <v>20</v>
      </c>
      <c r="F191" s="212" t="s">
        <v>415</v>
      </c>
      <c r="G191" s="209"/>
      <c r="H191" s="213">
        <v>1</v>
      </c>
      <c r="I191" s="214"/>
      <c r="J191" s="209"/>
      <c r="K191" s="209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141</v>
      </c>
      <c r="AU191" s="219" t="s">
        <v>139</v>
      </c>
      <c r="AV191" s="12" t="s">
        <v>81</v>
      </c>
      <c r="AW191" s="12" t="s">
        <v>37</v>
      </c>
      <c r="AX191" s="12" t="s">
        <v>22</v>
      </c>
      <c r="AY191" s="219" t="s">
        <v>129</v>
      </c>
    </row>
    <row r="192" spans="2:65" s="1" customFormat="1" ht="31.5" customHeight="1" x14ac:dyDescent="0.3">
      <c r="B192" s="35"/>
      <c r="C192" s="184" t="s">
        <v>361</v>
      </c>
      <c r="D192" s="184" t="s">
        <v>134</v>
      </c>
      <c r="E192" s="185" t="s">
        <v>514</v>
      </c>
      <c r="F192" s="186" t="s">
        <v>515</v>
      </c>
      <c r="G192" s="187" t="s">
        <v>137</v>
      </c>
      <c r="H192" s="188">
        <v>157</v>
      </c>
      <c r="I192" s="189"/>
      <c r="J192" s="190">
        <f>ROUND(I192*H192,2)</f>
        <v>0</v>
      </c>
      <c r="K192" s="186" t="s">
        <v>147</v>
      </c>
      <c r="L192" s="55"/>
      <c r="M192" s="191" t="s">
        <v>20</v>
      </c>
      <c r="N192" s="192" t="s">
        <v>44</v>
      </c>
      <c r="O192" s="36"/>
      <c r="P192" s="193">
        <f>O192*H192</f>
        <v>0</v>
      </c>
      <c r="Q192" s="193">
        <v>0</v>
      </c>
      <c r="R192" s="193">
        <f>Q192*H192</f>
        <v>0</v>
      </c>
      <c r="S192" s="193">
        <v>5.8999999999999997E-2</v>
      </c>
      <c r="T192" s="194">
        <f>S192*H192</f>
        <v>9.2629999999999999</v>
      </c>
      <c r="AR192" s="18" t="s">
        <v>138</v>
      </c>
      <c r="AT192" s="18" t="s">
        <v>134</v>
      </c>
      <c r="AU192" s="18" t="s">
        <v>139</v>
      </c>
      <c r="AY192" s="18" t="s">
        <v>129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18" t="s">
        <v>22</v>
      </c>
      <c r="BK192" s="195">
        <f>ROUND(I192*H192,2)</f>
        <v>0</v>
      </c>
      <c r="BL192" s="18" t="s">
        <v>138</v>
      </c>
      <c r="BM192" s="18" t="s">
        <v>516</v>
      </c>
    </row>
    <row r="193" spans="2:65" s="11" customFormat="1" ht="13.5" x14ac:dyDescent="0.3">
      <c r="B193" s="196"/>
      <c r="C193" s="197"/>
      <c r="D193" s="198" t="s">
        <v>141</v>
      </c>
      <c r="E193" s="199" t="s">
        <v>20</v>
      </c>
      <c r="F193" s="200" t="s">
        <v>517</v>
      </c>
      <c r="G193" s="197"/>
      <c r="H193" s="201" t="s">
        <v>20</v>
      </c>
      <c r="I193" s="202"/>
      <c r="J193" s="197"/>
      <c r="K193" s="197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141</v>
      </c>
      <c r="AU193" s="207" t="s">
        <v>139</v>
      </c>
      <c r="AV193" s="11" t="s">
        <v>22</v>
      </c>
      <c r="AW193" s="11" t="s">
        <v>37</v>
      </c>
      <c r="AX193" s="11" t="s">
        <v>73</v>
      </c>
      <c r="AY193" s="207" t="s">
        <v>129</v>
      </c>
    </row>
    <row r="194" spans="2:65" s="12" customFormat="1" ht="13.5" x14ac:dyDescent="0.3">
      <c r="B194" s="208"/>
      <c r="C194" s="209"/>
      <c r="D194" s="198" t="s">
        <v>141</v>
      </c>
      <c r="E194" s="220" t="s">
        <v>20</v>
      </c>
      <c r="F194" s="221" t="s">
        <v>518</v>
      </c>
      <c r="G194" s="209"/>
      <c r="H194" s="222">
        <v>74.849999999999994</v>
      </c>
      <c r="I194" s="214"/>
      <c r="J194" s="209"/>
      <c r="K194" s="209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141</v>
      </c>
      <c r="AU194" s="219" t="s">
        <v>139</v>
      </c>
      <c r="AV194" s="12" t="s">
        <v>81</v>
      </c>
      <c r="AW194" s="12" t="s">
        <v>37</v>
      </c>
      <c r="AX194" s="12" t="s">
        <v>73</v>
      </c>
      <c r="AY194" s="219" t="s">
        <v>129</v>
      </c>
    </row>
    <row r="195" spans="2:65" s="12" customFormat="1" ht="13.5" x14ac:dyDescent="0.3">
      <c r="B195" s="208"/>
      <c r="C195" s="209"/>
      <c r="D195" s="198" t="s">
        <v>141</v>
      </c>
      <c r="E195" s="220" t="s">
        <v>20</v>
      </c>
      <c r="F195" s="221" t="s">
        <v>519</v>
      </c>
      <c r="G195" s="209"/>
      <c r="H195" s="222">
        <v>2.15</v>
      </c>
      <c r="I195" s="214"/>
      <c r="J195" s="209"/>
      <c r="K195" s="209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141</v>
      </c>
      <c r="AU195" s="219" t="s">
        <v>139</v>
      </c>
      <c r="AV195" s="12" t="s">
        <v>81</v>
      </c>
      <c r="AW195" s="12" t="s">
        <v>37</v>
      </c>
      <c r="AX195" s="12" t="s">
        <v>73</v>
      </c>
      <c r="AY195" s="219" t="s">
        <v>129</v>
      </c>
    </row>
    <row r="196" spans="2:65" s="13" customFormat="1" ht="13.5" x14ac:dyDescent="0.3">
      <c r="B196" s="227"/>
      <c r="C196" s="228"/>
      <c r="D196" s="198" t="s">
        <v>141</v>
      </c>
      <c r="E196" s="229" t="s">
        <v>20</v>
      </c>
      <c r="F196" s="230" t="s">
        <v>243</v>
      </c>
      <c r="G196" s="228"/>
      <c r="H196" s="231">
        <v>77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141</v>
      </c>
      <c r="AU196" s="237" t="s">
        <v>139</v>
      </c>
      <c r="AV196" s="13" t="s">
        <v>139</v>
      </c>
      <c r="AW196" s="13" t="s">
        <v>37</v>
      </c>
      <c r="AX196" s="13" t="s">
        <v>73</v>
      </c>
      <c r="AY196" s="237" t="s">
        <v>129</v>
      </c>
    </row>
    <row r="197" spans="2:65" s="11" customFormat="1" ht="13.5" x14ac:dyDescent="0.3">
      <c r="B197" s="196"/>
      <c r="C197" s="197"/>
      <c r="D197" s="198" t="s">
        <v>141</v>
      </c>
      <c r="E197" s="199" t="s">
        <v>20</v>
      </c>
      <c r="F197" s="200" t="s">
        <v>337</v>
      </c>
      <c r="G197" s="197"/>
      <c r="H197" s="201" t="s">
        <v>20</v>
      </c>
      <c r="I197" s="202"/>
      <c r="J197" s="197"/>
      <c r="K197" s="197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141</v>
      </c>
      <c r="AU197" s="207" t="s">
        <v>139</v>
      </c>
      <c r="AV197" s="11" t="s">
        <v>22</v>
      </c>
      <c r="AW197" s="11" t="s">
        <v>37</v>
      </c>
      <c r="AX197" s="11" t="s">
        <v>73</v>
      </c>
      <c r="AY197" s="207" t="s">
        <v>129</v>
      </c>
    </row>
    <row r="198" spans="2:65" s="11" customFormat="1" ht="13.5" x14ac:dyDescent="0.3">
      <c r="B198" s="196"/>
      <c r="C198" s="197"/>
      <c r="D198" s="198" t="s">
        <v>141</v>
      </c>
      <c r="E198" s="199" t="s">
        <v>20</v>
      </c>
      <c r="F198" s="200" t="s">
        <v>323</v>
      </c>
      <c r="G198" s="197"/>
      <c r="H198" s="201" t="s">
        <v>20</v>
      </c>
      <c r="I198" s="202"/>
      <c r="J198" s="197"/>
      <c r="K198" s="197"/>
      <c r="L198" s="203"/>
      <c r="M198" s="204"/>
      <c r="N198" s="205"/>
      <c r="O198" s="205"/>
      <c r="P198" s="205"/>
      <c r="Q198" s="205"/>
      <c r="R198" s="205"/>
      <c r="S198" s="205"/>
      <c r="T198" s="206"/>
      <c r="AT198" s="207" t="s">
        <v>141</v>
      </c>
      <c r="AU198" s="207" t="s">
        <v>139</v>
      </c>
      <c r="AV198" s="11" t="s">
        <v>22</v>
      </c>
      <c r="AW198" s="11" t="s">
        <v>37</v>
      </c>
      <c r="AX198" s="11" t="s">
        <v>73</v>
      </c>
      <c r="AY198" s="207" t="s">
        <v>129</v>
      </c>
    </row>
    <row r="199" spans="2:65" s="11" customFormat="1" ht="13.5" x14ac:dyDescent="0.3">
      <c r="B199" s="196"/>
      <c r="C199" s="197"/>
      <c r="D199" s="198" t="s">
        <v>141</v>
      </c>
      <c r="E199" s="199" t="s">
        <v>20</v>
      </c>
      <c r="F199" s="200" t="s">
        <v>520</v>
      </c>
      <c r="G199" s="197"/>
      <c r="H199" s="201" t="s">
        <v>20</v>
      </c>
      <c r="I199" s="202"/>
      <c r="J199" s="197"/>
      <c r="K199" s="197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141</v>
      </c>
      <c r="AU199" s="207" t="s">
        <v>139</v>
      </c>
      <c r="AV199" s="11" t="s">
        <v>22</v>
      </c>
      <c r="AW199" s="11" t="s">
        <v>37</v>
      </c>
      <c r="AX199" s="11" t="s">
        <v>73</v>
      </c>
      <c r="AY199" s="207" t="s">
        <v>129</v>
      </c>
    </row>
    <row r="200" spans="2:65" s="12" customFormat="1" ht="13.5" x14ac:dyDescent="0.3">
      <c r="B200" s="208"/>
      <c r="C200" s="209"/>
      <c r="D200" s="198" t="s">
        <v>141</v>
      </c>
      <c r="E200" s="220" t="s">
        <v>20</v>
      </c>
      <c r="F200" s="221" t="s">
        <v>521</v>
      </c>
      <c r="G200" s="209"/>
      <c r="H200" s="222">
        <v>80</v>
      </c>
      <c r="I200" s="214"/>
      <c r="J200" s="209"/>
      <c r="K200" s="209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141</v>
      </c>
      <c r="AU200" s="219" t="s">
        <v>139</v>
      </c>
      <c r="AV200" s="12" t="s">
        <v>81</v>
      </c>
      <c r="AW200" s="12" t="s">
        <v>37</v>
      </c>
      <c r="AX200" s="12" t="s">
        <v>73</v>
      </c>
      <c r="AY200" s="219" t="s">
        <v>129</v>
      </c>
    </row>
    <row r="201" spans="2:65" s="13" customFormat="1" ht="13.5" x14ac:dyDescent="0.3">
      <c r="B201" s="227"/>
      <c r="C201" s="228"/>
      <c r="D201" s="198" t="s">
        <v>141</v>
      </c>
      <c r="E201" s="229" t="s">
        <v>20</v>
      </c>
      <c r="F201" s="230" t="s">
        <v>243</v>
      </c>
      <c r="G201" s="228"/>
      <c r="H201" s="231">
        <v>80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141</v>
      </c>
      <c r="AU201" s="237" t="s">
        <v>139</v>
      </c>
      <c r="AV201" s="13" t="s">
        <v>139</v>
      </c>
      <c r="AW201" s="13" t="s">
        <v>37</v>
      </c>
      <c r="AX201" s="13" t="s">
        <v>73</v>
      </c>
      <c r="AY201" s="237" t="s">
        <v>129</v>
      </c>
    </row>
    <row r="202" spans="2:65" s="14" customFormat="1" ht="13.5" x14ac:dyDescent="0.3">
      <c r="B202" s="238"/>
      <c r="C202" s="239"/>
      <c r="D202" s="198" t="s">
        <v>141</v>
      </c>
      <c r="E202" s="252" t="s">
        <v>20</v>
      </c>
      <c r="F202" s="253" t="s">
        <v>249</v>
      </c>
      <c r="G202" s="239"/>
      <c r="H202" s="254">
        <v>157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141</v>
      </c>
      <c r="AU202" s="248" t="s">
        <v>139</v>
      </c>
      <c r="AV202" s="14" t="s">
        <v>138</v>
      </c>
      <c r="AW202" s="14" t="s">
        <v>37</v>
      </c>
      <c r="AX202" s="14" t="s">
        <v>22</v>
      </c>
      <c r="AY202" s="248" t="s">
        <v>129</v>
      </c>
    </row>
    <row r="203" spans="2:65" s="10" customFormat="1" ht="22.35" customHeight="1" x14ac:dyDescent="0.3">
      <c r="B203" s="165"/>
      <c r="C203" s="166"/>
      <c r="D203" s="181" t="s">
        <v>72</v>
      </c>
      <c r="E203" s="182" t="s">
        <v>176</v>
      </c>
      <c r="F203" s="182" t="s">
        <v>177</v>
      </c>
      <c r="G203" s="166"/>
      <c r="H203" s="166"/>
      <c r="I203" s="169"/>
      <c r="J203" s="183">
        <f>BK203</f>
        <v>0</v>
      </c>
      <c r="K203" s="166"/>
      <c r="L203" s="171"/>
      <c r="M203" s="172"/>
      <c r="N203" s="173"/>
      <c r="O203" s="173"/>
      <c r="P203" s="174">
        <f>SUM(P204:P216)</f>
        <v>0</v>
      </c>
      <c r="Q203" s="173"/>
      <c r="R203" s="174">
        <f>SUM(R204:R216)</f>
        <v>0</v>
      </c>
      <c r="S203" s="173"/>
      <c r="T203" s="175">
        <f>SUM(T204:T216)</f>
        <v>0</v>
      </c>
      <c r="AR203" s="176" t="s">
        <v>22</v>
      </c>
      <c r="AT203" s="177" t="s">
        <v>72</v>
      </c>
      <c r="AU203" s="177" t="s">
        <v>81</v>
      </c>
      <c r="AY203" s="176" t="s">
        <v>129</v>
      </c>
      <c r="BK203" s="178">
        <f>SUM(BK204:BK216)</f>
        <v>0</v>
      </c>
    </row>
    <row r="204" spans="2:65" s="1" customFormat="1" ht="31.5" customHeight="1" x14ac:dyDescent="0.3">
      <c r="B204" s="35"/>
      <c r="C204" s="184" t="s">
        <v>371</v>
      </c>
      <c r="D204" s="184" t="s">
        <v>134</v>
      </c>
      <c r="E204" s="185" t="s">
        <v>179</v>
      </c>
      <c r="F204" s="186" t="s">
        <v>180</v>
      </c>
      <c r="G204" s="187" t="s">
        <v>181</v>
      </c>
      <c r="H204" s="188">
        <v>11.532999999999999</v>
      </c>
      <c r="I204" s="189"/>
      <c r="J204" s="190">
        <f>ROUND(I204*H204,2)</f>
        <v>0</v>
      </c>
      <c r="K204" s="186" t="s">
        <v>147</v>
      </c>
      <c r="L204" s="55"/>
      <c r="M204" s="191" t="s">
        <v>20</v>
      </c>
      <c r="N204" s="192" t="s">
        <v>44</v>
      </c>
      <c r="O204" s="36"/>
      <c r="P204" s="193">
        <f>O204*H204</f>
        <v>0</v>
      </c>
      <c r="Q204" s="193">
        <v>0</v>
      </c>
      <c r="R204" s="193">
        <f>Q204*H204</f>
        <v>0</v>
      </c>
      <c r="S204" s="193">
        <v>0</v>
      </c>
      <c r="T204" s="194">
        <f>S204*H204</f>
        <v>0</v>
      </c>
      <c r="AR204" s="18" t="s">
        <v>138</v>
      </c>
      <c r="AT204" s="18" t="s">
        <v>134</v>
      </c>
      <c r="AU204" s="18" t="s">
        <v>139</v>
      </c>
      <c r="AY204" s="18" t="s">
        <v>129</v>
      </c>
      <c r="BE204" s="195">
        <f>IF(N204="základní",J204,0)</f>
        <v>0</v>
      </c>
      <c r="BF204" s="195">
        <f>IF(N204="snížená",J204,0)</f>
        <v>0</v>
      </c>
      <c r="BG204" s="195">
        <f>IF(N204="zákl. přenesená",J204,0)</f>
        <v>0</v>
      </c>
      <c r="BH204" s="195">
        <f>IF(N204="sníž. přenesená",J204,0)</f>
        <v>0</v>
      </c>
      <c r="BI204" s="195">
        <f>IF(N204="nulová",J204,0)</f>
        <v>0</v>
      </c>
      <c r="BJ204" s="18" t="s">
        <v>22</v>
      </c>
      <c r="BK204" s="195">
        <f>ROUND(I204*H204,2)</f>
        <v>0</v>
      </c>
      <c r="BL204" s="18" t="s">
        <v>138</v>
      </c>
      <c r="BM204" s="18" t="s">
        <v>522</v>
      </c>
    </row>
    <row r="205" spans="2:65" s="11" customFormat="1" ht="13.5" x14ac:dyDescent="0.3">
      <c r="B205" s="196"/>
      <c r="C205" s="197"/>
      <c r="D205" s="198" t="s">
        <v>141</v>
      </c>
      <c r="E205" s="199" t="s">
        <v>20</v>
      </c>
      <c r="F205" s="200" t="s">
        <v>183</v>
      </c>
      <c r="G205" s="197"/>
      <c r="H205" s="201" t="s">
        <v>20</v>
      </c>
      <c r="I205" s="202"/>
      <c r="J205" s="197"/>
      <c r="K205" s="197"/>
      <c r="L205" s="203"/>
      <c r="M205" s="204"/>
      <c r="N205" s="205"/>
      <c r="O205" s="205"/>
      <c r="P205" s="205"/>
      <c r="Q205" s="205"/>
      <c r="R205" s="205"/>
      <c r="S205" s="205"/>
      <c r="T205" s="206"/>
      <c r="AT205" s="207" t="s">
        <v>141</v>
      </c>
      <c r="AU205" s="207" t="s">
        <v>139</v>
      </c>
      <c r="AV205" s="11" t="s">
        <v>22</v>
      </c>
      <c r="AW205" s="11" t="s">
        <v>37</v>
      </c>
      <c r="AX205" s="11" t="s">
        <v>73</v>
      </c>
      <c r="AY205" s="207" t="s">
        <v>129</v>
      </c>
    </row>
    <row r="206" spans="2:65" s="12" customFormat="1" ht="13.5" x14ac:dyDescent="0.3">
      <c r="B206" s="208"/>
      <c r="C206" s="209"/>
      <c r="D206" s="210" t="s">
        <v>141</v>
      </c>
      <c r="E206" s="211" t="s">
        <v>20</v>
      </c>
      <c r="F206" s="212" t="s">
        <v>342</v>
      </c>
      <c r="G206" s="209"/>
      <c r="H206" s="213">
        <v>11.532999999999999</v>
      </c>
      <c r="I206" s="214"/>
      <c r="J206" s="209"/>
      <c r="K206" s="209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141</v>
      </c>
      <c r="AU206" s="219" t="s">
        <v>139</v>
      </c>
      <c r="AV206" s="12" t="s">
        <v>81</v>
      </c>
      <c r="AW206" s="12" t="s">
        <v>37</v>
      </c>
      <c r="AX206" s="12" t="s">
        <v>22</v>
      </c>
      <c r="AY206" s="219" t="s">
        <v>129</v>
      </c>
    </row>
    <row r="207" spans="2:65" s="1" customFormat="1" ht="22.5" customHeight="1" x14ac:dyDescent="0.3">
      <c r="B207" s="35"/>
      <c r="C207" s="184" t="s">
        <v>523</v>
      </c>
      <c r="D207" s="184" t="s">
        <v>134</v>
      </c>
      <c r="E207" s="185" t="s">
        <v>186</v>
      </c>
      <c r="F207" s="186" t="s">
        <v>187</v>
      </c>
      <c r="G207" s="187" t="s">
        <v>181</v>
      </c>
      <c r="H207" s="188">
        <v>11.532999999999999</v>
      </c>
      <c r="I207" s="189"/>
      <c r="J207" s="190">
        <f>ROUND(I207*H207,2)</f>
        <v>0</v>
      </c>
      <c r="K207" s="186" t="s">
        <v>147</v>
      </c>
      <c r="L207" s="55"/>
      <c r="M207" s="191" t="s">
        <v>20</v>
      </c>
      <c r="N207" s="192" t="s">
        <v>44</v>
      </c>
      <c r="O207" s="36"/>
      <c r="P207" s="193">
        <f>O207*H207</f>
        <v>0</v>
      </c>
      <c r="Q207" s="193">
        <v>0</v>
      </c>
      <c r="R207" s="193">
        <f>Q207*H207</f>
        <v>0</v>
      </c>
      <c r="S207" s="193">
        <v>0</v>
      </c>
      <c r="T207" s="194">
        <f>S207*H207</f>
        <v>0</v>
      </c>
      <c r="AR207" s="18" t="s">
        <v>138</v>
      </c>
      <c r="AT207" s="18" t="s">
        <v>134</v>
      </c>
      <c r="AU207" s="18" t="s">
        <v>139</v>
      </c>
      <c r="AY207" s="18" t="s">
        <v>129</v>
      </c>
      <c r="BE207" s="195">
        <f>IF(N207="základní",J207,0)</f>
        <v>0</v>
      </c>
      <c r="BF207" s="195">
        <f>IF(N207="snížená",J207,0)</f>
        <v>0</v>
      </c>
      <c r="BG207" s="195">
        <f>IF(N207="zákl. přenesená",J207,0)</f>
        <v>0</v>
      </c>
      <c r="BH207" s="195">
        <f>IF(N207="sníž. přenesená",J207,0)</f>
        <v>0</v>
      </c>
      <c r="BI207" s="195">
        <f>IF(N207="nulová",J207,0)</f>
        <v>0</v>
      </c>
      <c r="BJ207" s="18" t="s">
        <v>22</v>
      </c>
      <c r="BK207" s="195">
        <f>ROUND(I207*H207,2)</f>
        <v>0</v>
      </c>
      <c r="BL207" s="18" t="s">
        <v>138</v>
      </c>
      <c r="BM207" s="18" t="s">
        <v>524</v>
      </c>
    </row>
    <row r="208" spans="2:65" s="11" customFormat="1" ht="13.5" x14ac:dyDescent="0.3">
      <c r="B208" s="196"/>
      <c r="C208" s="197"/>
      <c r="D208" s="198" t="s">
        <v>141</v>
      </c>
      <c r="E208" s="199" t="s">
        <v>20</v>
      </c>
      <c r="F208" s="200" t="s">
        <v>189</v>
      </c>
      <c r="G208" s="197"/>
      <c r="H208" s="201" t="s">
        <v>20</v>
      </c>
      <c r="I208" s="202"/>
      <c r="J208" s="197"/>
      <c r="K208" s="197"/>
      <c r="L208" s="203"/>
      <c r="M208" s="204"/>
      <c r="N208" s="205"/>
      <c r="O208" s="205"/>
      <c r="P208" s="205"/>
      <c r="Q208" s="205"/>
      <c r="R208" s="205"/>
      <c r="S208" s="205"/>
      <c r="T208" s="206"/>
      <c r="AT208" s="207" t="s">
        <v>141</v>
      </c>
      <c r="AU208" s="207" t="s">
        <v>139</v>
      </c>
      <c r="AV208" s="11" t="s">
        <v>22</v>
      </c>
      <c r="AW208" s="11" t="s">
        <v>37</v>
      </c>
      <c r="AX208" s="11" t="s">
        <v>73</v>
      </c>
      <c r="AY208" s="207" t="s">
        <v>129</v>
      </c>
    </row>
    <row r="209" spans="2:65" s="12" customFormat="1" ht="13.5" x14ac:dyDescent="0.3">
      <c r="B209" s="208"/>
      <c r="C209" s="209"/>
      <c r="D209" s="210" t="s">
        <v>141</v>
      </c>
      <c r="E209" s="211" t="s">
        <v>20</v>
      </c>
      <c r="F209" s="212" t="s">
        <v>342</v>
      </c>
      <c r="G209" s="209"/>
      <c r="H209" s="213">
        <v>11.532999999999999</v>
      </c>
      <c r="I209" s="214"/>
      <c r="J209" s="209"/>
      <c r="K209" s="209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141</v>
      </c>
      <c r="AU209" s="219" t="s">
        <v>139</v>
      </c>
      <c r="AV209" s="12" t="s">
        <v>81</v>
      </c>
      <c r="AW209" s="12" t="s">
        <v>37</v>
      </c>
      <c r="AX209" s="12" t="s">
        <v>22</v>
      </c>
      <c r="AY209" s="219" t="s">
        <v>129</v>
      </c>
    </row>
    <row r="210" spans="2:65" s="1" customFormat="1" ht="22.5" customHeight="1" x14ac:dyDescent="0.3">
      <c r="B210" s="35"/>
      <c r="C210" s="184" t="s">
        <v>525</v>
      </c>
      <c r="D210" s="184" t="s">
        <v>134</v>
      </c>
      <c r="E210" s="185" t="s">
        <v>190</v>
      </c>
      <c r="F210" s="186" t="s">
        <v>191</v>
      </c>
      <c r="G210" s="187" t="s">
        <v>181</v>
      </c>
      <c r="H210" s="188">
        <v>46.131999999999998</v>
      </c>
      <c r="I210" s="189"/>
      <c r="J210" s="190">
        <f>ROUND(I210*H210,2)</f>
        <v>0</v>
      </c>
      <c r="K210" s="186" t="s">
        <v>147</v>
      </c>
      <c r="L210" s="55"/>
      <c r="M210" s="191" t="s">
        <v>20</v>
      </c>
      <c r="N210" s="192" t="s">
        <v>44</v>
      </c>
      <c r="O210" s="36"/>
      <c r="P210" s="193">
        <f>O210*H210</f>
        <v>0</v>
      </c>
      <c r="Q210" s="193">
        <v>0</v>
      </c>
      <c r="R210" s="193">
        <f>Q210*H210</f>
        <v>0</v>
      </c>
      <c r="S210" s="193">
        <v>0</v>
      </c>
      <c r="T210" s="194">
        <f>S210*H210</f>
        <v>0</v>
      </c>
      <c r="AR210" s="18" t="s">
        <v>138</v>
      </c>
      <c r="AT210" s="18" t="s">
        <v>134</v>
      </c>
      <c r="AU210" s="18" t="s">
        <v>139</v>
      </c>
      <c r="AY210" s="18" t="s">
        <v>129</v>
      </c>
      <c r="BE210" s="195">
        <f>IF(N210="základní",J210,0)</f>
        <v>0</v>
      </c>
      <c r="BF210" s="195">
        <f>IF(N210="snížená",J210,0)</f>
        <v>0</v>
      </c>
      <c r="BG210" s="195">
        <f>IF(N210="zákl. přenesená",J210,0)</f>
        <v>0</v>
      </c>
      <c r="BH210" s="195">
        <f>IF(N210="sníž. přenesená",J210,0)</f>
        <v>0</v>
      </c>
      <c r="BI210" s="195">
        <f>IF(N210="nulová",J210,0)</f>
        <v>0</v>
      </c>
      <c r="BJ210" s="18" t="s">
        <v>22</v>
      </c>
      <c r="BK210" s="195">
        <f>ROUND(I210*H210,2)</f>
        <v>0</v>
      </c>
      <c r="BL210" s="18" t="s">
        <v>138</v>
      </c>
      <c r="BM210" s="18" t="s">
        <v>526</v>
      </c>
    </row>
    <row r="211" spans="2:65" s="11" customFormat="1" ht="13.5" x14ac:dyDescent="0.3">
      <c r="B211" s="196"/>
      <c r="C211" s="197"/>
      <c r="D211" s="198" t="s">
        <v>141</v>
      </c>
      <c r="E211" s="199" t="s">
        <v>20</v>
      </c>
      <c r="F211" s="200" t="s">
        <v>193</v>
      </c>
      <c r="G211" s="197"/>
      <c r="H211" s="201" t="s">
        <v>20</v>
      </c>
      <c r="I211" s="202"/>
      <c r="J211" s="197"/>
      <c r="K211" s="197"/>
      <c r="L211" s="203"/>
      <c r="M211" s="204"/>
      <c r="N211" s="205"/>
      <c r="O211" s="205"/>
      <c r="P211" s="205"/>
      <c r="Q211" s="205"/>
      <c r="R211" s="205"/>
      <c r="S211" s="205"/>
      <c r="T211" s="206"/>
      <c r="AT211" s="207" t="s">
        <v>141</v>
      </c>
      <c r="AU211" s="207" t="s">
        <v>139</v>
      </c>
      <c r="AV211" s="11" t="s">
        <v>22</v>
      </c>
      <c r="AW211" s="11" t="s">
        <v>37</v>
      </c>
      <c r="AX211" s="11" t="s">
        <v>73</v>
      </c>
      <c r="AY211" s="207" t="s">
        <v>129</v>
      </c>
    </row>
    <row r="212" spans="2:65" s="12" customFormat="1" ht="13.5" x14ac:dyDescent="0.3">
      <c r="B212" s="208"/>
      <c r="C212" s="209"/>
      <c r="D212" s="210" t="s">
        <v>141</v>
      </c>
      <c r="E212" s="211" t="s">
        <v>20</v>
      </c>
      <c r="F212" s="212" t="s">
        <v>347</v>
      </c>
      <c r="G212" s="209"/>
      <c r="H212" s="213">
        <v>46.131999999999998</v>
      </c>
      <c r="I212" s="214"/>
      <c r="J212" s="209"/>
      <c r="K212" s="209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141</v>
      </c>
      <c r="AU212" s="219" t="s">
        <v>139</v>
      </c>
      <c r="AV212" s="12" t="s">
        <v>81</v>
      </c>
      <c r="AW212" s="12" t="s">
        <v>37</v>
      </c>
      <c r="AX212" s="12" t="s">
        <v>22</v>
      </c>
      <c r="AY212" s="219" t="s">
        <v>129</v>
      </c>
    </row>
    <row r="213" spans="2:65" s="1" customFormat="1" ht="22.5" customHeight="1" x14ac:dyDescent="0.3">
      <c r="B213" s="35"/>
      <c r="C213" s="184" t="s">
        <v>527</v>
      </c>
      <c r="D213" s="184" t="s">
        <v>134</v>
      </c>
      <c r="E213" s="185" t="s">
        <v>202</v>
      </c>
      <c r="F213" s="186" t="s">
        <v>203</v>
      </c>
      <c r="G213" s="187" t="s">
        <v>181</v>
      </c>
      <c r="H213" s="188">
        <v>11.532999999999999</v>
      </c>
      <c r="I213" s="189"/>
      <c r="J213" s="190">
        <f>ROUND(I213*H213,2)</f>
        <v>0</v>
      </c>
      <c r="K213" s="186" t="s">
        <v>147</v>
      </c>
      <c r="L213" s="55"/>
      <c r="M213" s="191" t="s">
        <v>20</v>
      </c>
      <c r="N213" s="192" t="s">
        <v>44</v>
      </c>
      <c r="O213" s="36"/>
      <c r="P213" s="193">
        <f>O213*H213</f>
        <v>0</v>
      </c>
      <c r="Q213" s="193">
        <v>0</v>
      </c>
      <c r="R213" s="193">
        <f>Q213*H213</f>
        <v>0</v>
      </c>
      <c r="S213" s="193">
        <v>0</v>
      </c>
      <c r="T213" s="194">
        <f>S213*H213</f>
        <v>0</v>
      </c>
      <c r="AR213" s="18" t="s">
        <v>138</v>
      </c>
      <c r="AT213" s="18" t="s">
        <v>134</v>
      </c>
      <c r="AU213" s="18" t="s">
        <v>139</v>
      </c>
      <c r="AY213" s="18" t="s">
        <v>129</v>
      </c>
      <c r="BE213" s="195">
        <f>IF(N213="základní",J213,0)</f>
        <v>0</v>
      </c>
      <c r="BF213" s="195">
        <f>IF(N213="snížená",J213,0)</f>
        <v>0</v>
      </c>
      <c r="BG213" s="195">
        <f>IF(N213="zákl. přenesená",J213,0)</f>
        <v>0</v>
      </c>
      <c r="BH213" s="195">
        <f>IF(N213="sníž. přenesená",J213,0)</f>
        <v>0</v>
      </c>
      <c r="BI213" s="195">
        <f>IF(N213="nulová",J213,0)</f>
        <v>0</v>
      </c>
      <c r="BJ213" s="18" t="s">
        <v>22</v>
      </c>
      <c r="BK213" s="195">
        <f>ROUND(I213*H213,2)</f>
        <v>0</v>
      </c>
      <c r="BL213" s="18" t="s">
        <v>138</v>
      </c>
      <c r="BM213" s="18" t="s">
        <v>528</v>
      </c>
    </row>
    <row r="214" spans="2:65" s="11" customFormat="1" ht="13.5" x14ac:dyDescent="0.3">
      <c r="B214" s="196"/>
      <c r="C214" s="197"/>
      <c r="D214" s="198" t="s">
        <v>141</v>
      </c>
      <c r="E214" s="199" t="s">
        <v>20</v>
      </c>
      <c r="F214" s="200" t="s">
        <v>183</v>
      </c>
      <c r="G214" s="197"/>
      <c r="H214" s="201" t="s">
        <v>20</v>
      </c>
      <c r="I214" s="202"/>
      <c r="J214" s="197"/>
      <c r="K214" s="197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141</v>
      </c>
      <c r="AU214" s="207" t="s">
        <v>139</v>
      </c>
      <c r="AV214" s="11" t="s">
        <v>22</v>
      </c>
      <c r="AW214" s="11" t="s">
        <v>37</v>
      </c>
      <c r="AX214" s="11" t="s">
        <v>73</v>
      </c>
      <c r="AY214" s="207" t="s">
        <v>129</v>
      </c>
    </row>
    <row r="215" spans="2:65" s="12" customFormat="1" ht="13.5" x14ac:dyDescent="0.3">
      <c r="B215" s="208"/>
      <c r="C215" s="209"/>
      <c r="D215" s="210" t="s">
        <v>141</v>
      </c>
      <c r="E215" s="211" t="s">
        <v>20</v>
      </c>
      <c r="F215" s="212" t="s">
        <v>342</v>
      </c>
      <c r="G215" s="209"/>
      <c r="H215" s="213">
        <v>11.532999999999999</v>
      </c>
      <c r="I215" s="214"/>
      <c r="J215" s="209"/>
      <c r="K215" s="209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141</v>
      </c>
      <c r="AU215" s="219" t="s">
        <v>139</v>
      </c>
      <c r="AV215" s="12" t="s">
        <v>81</v>
      </c>
      <c r="AW215" s="12" t="s">
        <v>37</v>
      </c>
      <c r="AX215" s="12" t="s">
        <v>22</v>
      </c>
      <c r="AY215" s="219" t="s">
        <v>129</v>
      </c>
    </row>
    <row r="216" spans="2:65" s="1" customFormat="1" ht="22.5" customHeight="1" x14ac:dyDescent="0.3">
      <c r="B216" s="35"/>
      <c r="C216" s="184" t="s">
        <v>529</v>
      </c>
      <c r="D216" s="184" t="s">
        <v>134</v>
      </c>
      <c r="E216" s="185" t="s">
        <v>208</v>
      </c>
      <c r="F216" s="186" t="s">
        <v>209</v>
      </c>
      <c r="G216" s="187" t="s">
        <v>181</v>
      </c>
      <c r="H216" s="188">
        <v>50.97</v>
      </c>
      <c r="I216" s="189"/>
      <c r="J216" s="190">
        <f>ROUND(I216*H216,2)</f>
        <v>0</v>
      </c>
      <c r="K216" s="186" t="s">
        <v>147</v>
      </c>
      <c r="L216" s="55"/>
      <c r="M216" s="191" t="s">
        <v>20</v>
      </c>
      <c r="N216" s="223" t="s">
        <v>44</v>
      </c>
      <c r="O216" s="224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AR216" s="18" t="s">
        <v>138</v>
      </c>
      <c r="AT216" s="18" t="s">
        <v>134</v>
      </c>
      <c r="AU216" s="18" t="s">
        <v>139</v>
      </c>
      <c r="AY216" s="18" t="s">
        <v>129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18" t="s">
        <v>22</v>
      </c>
      <c r="BK216" s="195">
        <f>ROUND(I216*H216,2)</f>
        <v>0</v>
      </c>
      <c r="BL216" s="18" t="s">
        <v>138</v>
      </c>
      <c r="BM216" s="18" t="s">
        <v>530</v>
      </c>
    </row>
    <row r="217" spans="2:65" s="1" customFormat="1" ht="6.95" customHeight="1" x14ac:dyDescent="0.3">
      <c r="B217" s="50"/>
      <c r="C217" s="51"/>
      <c r="D217" s="51"/>
      <c r="E217" s="51"/>
      <c r="F217" s="51"/>
      <c r="G217" s="51"/>
      <c r="H217" s="51"/>
      <c r="I217" s="128"/>
      <c r="J217" s="51"/>
      <c r="K217" s="51"/>
      <c r="L217" s="55"/>
    </row>
  </sheetData>
  <sheetProtection password="CC35"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5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20"/>
      <c r="C1" s="320"/>
      <c r="D1" s="319" t="s">
        <v>1</v>
      </c>
      <c r="E1" s="320"/>
      <c r="F1" s="321" t="s">
        <v>866</v>
      </c>
      <c r="G1" s="326" t="s">
        <v>867</v>
      </c>
      <c r="H1" s="326"/>
      <c r="I1" s="327"/>
      <c r="J1" s="321" t="s">
        <v>868</v>
      </c>
      <c r="K1" s="319" t="s">
        <v>97</v>
      </c>
      <c r="L1" s="321" t="s">
        <v>869</v>
      </c>
      <c r="M1" s="321"/>
      <c r="N1" s="321"/>
      <c r="O1" s="321"/>
      <c r="P1" s="321"/>
      <c r="Q1" s="321"/>
      <c r="R1" s="321"/>
      <c r="S1" s="321"/>
      <c r="T1" s="321"/>
      <c r="U1" s="317"/>
      <c r="V1" s="31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90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05"/>
      <c r="J3" s="20"/>
      <c r="K3" s="21"/>
      <c r="AT3" s="18" t="s">
        <v>81</v>
      </c>
    </row>
    <row r="4" spans="1:70" ht="36.950000000000003" customHeight="1" x14ac:dyDescent="0.3">
      <c r="B4" s="22"/>
      <c r="C4" s="23"/>
      <c r="D4" s="24" t="s">
        <v>98</v>
      </c>
      <c r="E4" s="23"/>
      <c r="F4" s="23"/>
      <c r="G4" s="23"/>
      <c r="H4" s="23"/>
      <c r="I4" s="10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0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06"/>
      <c r="J6" s="23"/>
      <c r="K6" s="25"/>
    </row>
    <row r="7" spans="1:70" ht="22.5" customHeight="1" x14ac:dyDescent="0.3">
      <c r="B7" s="22"/>
      <c r="C7" s="23"/>
      <c r="D7" s="23"/>
      <c r="E7" s="313" t="str">
        <f>'Rekapitulace stavby'!K6</f>
        <v>Rekonstrukce kaple svaté Notburgy</v>
      </c>
      <c r="F7" s="279"/>
      <c r="G7" s="279"/>
      <c r="H7" s="279"/>
      <c r="I7" s="106"/>
      <c r="J7" s="23"/>
      <c r="K7" s="25"/>
    </row>
    <row r="8" spans="1:70" s="1" customFormat="1" x14ac:dyDescent="0.3">
      <c r="B8" s="35"/>
      <c r="C8" s="36"/>
      <c r="D8" s="31" t="s">
        <v>99</v>
      </c>
      <c r="E8" s="36"/>
      <c r="F8" s="36"/>
      <c r="G8" s="36"/>
      <c r="H8" s="36"/>
      <c r="I8" s="107"/>
      <c r="J8" s="36"/>
      <c r="K8" s="39"/>
    </row>
    <row r="9" spans="1:70" s="1" customFormat="1" ht="36.950000000000003" customHeight="1" x14ac:dyDescent="0.3">
      <c r="B9" s="35"/>
      <c r="C9" s="36"/>
      <c r="D9" s="36"/>
      <c r="E9" s="314" t="s">
        <v>531</v>
      </c>
      <c r="F9" s="286"/>
      <c r="G9" s="286"/>
      <c r="H9" s="286"/>
      <c r="I9" s="107"/>
      <c r="J9" s="36"/>
      <c r="K9" s="39"/>
    </row>
    <row r="10" spans="1:70" s="1" customFormat="1" ht="13.5" x14ac:dyDescent="0.3">
      <c r="B10" s="35"/>
      <c r="C10" s="36"/>
      <c r="D10" s="36"/>
      <c r="E10" s="36"/>
      <c r="F10" s="36"/>
      <c r="G10" s="36"/>
      <c r="H10" s="36"/>
      <c r="I10" s="107"/>
      <c r="J10" s="36"/>
      <c r="K10" s="39"/>
    </row>
    <row r="11" spans="1:70" s="1" customFormat="1" ht="14.45" customHeight="1" x14ac:dyDescent="0.3">
      <c r="B11" s="35"/>
      <c r="C11" s="36"/>
      <c r="D11" s="31" t="s">
        <v>19</v>
      </c>
      <c r="E11" s="36"/>
      <c r="F11" s="29" t="s">
        <v>20</v>
      </c>
      <c r="G11" s="36"/>
      <c r="H11" s="36"/>
      <c r="I11" s="108" t="s">
        <v>21</v>
      </c>
      <c r="J11" s="29" t="s">
        <v>20</v>
      </c>
      <c r="K11" s="39"/>
    </row>
    <row r="12" spans="1:70" s="1" customFormat="1" ht="14.45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08" t="s">
        <v>25</v>
      </c>
      <c r="J12" s="109" t="str">
        <f>'Rekapitulace stavby'!AN8</f>
        <v>6. 1. 2015</v>
      </c>
      <c r="K12" s="39"/>
    </row>
    <row r="13" spans="1:70" s="1" customFormat="1" ht="10.9" customHeight="1" x14ac:dyDescent="0.3">
      <c r="B13" s="35"/>
      <c r="C13" s="36"/>
      <c r="D13" s="36"/>
      <c r="E13" s="36"/>
      <c r="F13" s="36"/>
      <c r="G13" s="36"/>
      <c r="H13" s="36"/>
      <c r="I13" s="107"/>
      <c r="J13" s="36"/>
      <c r="K13" s="39"/>
    </row>
    <row r="14" spans="1:70" s="1" customFormat="1" ht="14.45" customHeight="1" x14ac:dyDescent="0.3">
      <c r="B14" s="35"/>
      <c r="C14" s="36"/>
      <c r="D14" s="31" t="s">
        <v>29</v>
      </c>
      <c r="E14" s="36"/>
      <c r="F14" s="36"/>
      <c r="G14" s="36"/>
      <c r="H14" s="36"/>
      <c r="I14" s="108" t="s">
        <v>30</v>
      </c>
      <c r="J14" s="29" t="s">
        <v>20</v>
      </c>
      <c r="K14" s="39"/>
    </row>
    <row r="15" spans="1:70" s="1" customFormat="1" ht="18" customHeight="1" x14ac:dyDescent="0.3">
      <c r="B15" s="35"/>
      <c r="C15" s="36"/>
      <c r="D15" s="36"/>
      <c r="E15" s="29" t="s">
        <v>31</v>
      </c>
      <c r="F15" s="36"/>
      <c r="G15" s="36"/>
      <c r="H15" s="36"/>
      <c r="I15" s="108" t="s">
        <v>32</v>
      </c>
      <c r="J15" s="29" t="s">
        <v>20</v>
      </c>
      <c r="K15" s="39"/>
    </row>
    <row r="16" spans="1:70" s="1" customFormat="1" ht="6.95" customHeight="1" x14ac:dyDescent="0.3">
      <c r="B16" s="35"/>
      <c r="C16" s="36"/>
      <c r="D16" s="36"/>
      <c r="E16" s="36"/>
      <c r="F16" s="36"/>
      <c r="G16" s="36"/>
      <c r="H16" s="36"/>
      <c r="I16" s="107"/>
      <c r="J16" s="36"/>
      <c r="K16" s="39"/>
    </row>
    <row r="17" spans="2:11" s="1" customFormat="1" ht="14.45" customHeight="1" x14ac:dyDescent="0.3">
      <c r="B17" s="35"/>
      <c r="C17" s="36"/>
      <c r="D17" s="31" t="s">
        <v>33</v>
      </c>
      <c r="E17" s="36"/>
      <c r="F17" s="36"/>
      <c r="G17" s="36"/>
      <c r="H17" s="36"/>
      <c r="I17" s="10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 x14ac:dyDescent="0.3">
      <c r="B19" s="35"/>
      <c r="C19" s="36"/>
      <c r="D19" s="36"/>
      <c r="E19" s="36"/>
      <c r="F19" s="36"/>
      <c r="G19" s="36"/>
      <c r="H19" s="36"/>
      <c r="I19" s="107"/>
      <c r="J19" s="36"/>
      <c r="K19" s="39"/>
    </row>
    <row r="20" spans="2:11" s="1" customFormat="1" ht="14.45" customHeight="1" x14ac:dyDescent="0.3">
      <c r="B20" s="35"/>
      <c r="C20" s="36"/>
      <c r="D20" s="31" t="s">
        <v>35</v>
      </c>
      <c r="E20" s="36"/>
      <c r="F20" s="36"/>
      <c r="G20" s="36"/>
      <c r="H20" s="36"/>
      <c r="I20" s="108" t="s">
        <v>30</v>
      </c>
      <c r="J20" s="29" t="s">
        <v>20</v>
      </c>
      <c r="K20" s="39"/>
    </row>
    <row r="21" spans="2:11" s="1" customFormat="1" ht="18" customHeight="1" x14ac:dyDescent="0.3">
      <c r="B21" s="35"/>
      <c r="C21" s="36"/>
      <c r="D21" s="36"/>
      <c r="E21" s="29" t="s">
        <v>101</v>
      </c>
      <c r="F21" s="36"/>
      <c r="G21" s="36"/>
      <c r="H21" s="36"/>
      <c r="I21" s="108" t="s">
        <v>32</v>
      </c>
      <c r="J21" s="29" t="s">
        <v>20</v>
      </c>
      <c r="K21" s="39"/>
    </row>
    <row r="22" spans="2:11" s="1" customFormat="1" ht="6.95" customHeight="1" x14ac:dyDescent="0.3">
      <c r="B22" s="35"/>
      <c r="C22" s="36"/>
      <c r="D22" s="36"/>
      <c r="E22" s="36"/>
      <c r="F22" s="36"/>
      <c r="G22" s="36"/>
      <c r="H22" s="36"/>
      <c r="I22" s="107"/>
      <c r="J22" s="36"/>
      <c r="K22" s="39"/>
    </row>
    <row r="23" spans="2:11" s="1" customFormat="1" ht="14.45" customHeight="1" x14ac:dyDescent="0.3">
      <c r="B23" s="35"/>
      <c r="C23" s="36"/>
      <c r="D23" s="31" t="s">
        <v>38</v>
      </c>
      <c r="E23" s="36"/>
      <c r="F23" s="36"/>
      <c r="G23" s="36"/>
      <c r="H23" s="36"/>
      <c r="I23" s="107"/>
      <c r="J23" s="36"/>
      <c r="K23" s="39"/>
    </row>
    <row r="24" spans="2:11" s="6" customFormat="1" ht="22.5" customHeight="1" x14ac:dyDescent="0.3">
      <c r="B24" s="110"/>
      <c r="C24" s="111"/>
      <c r="D24" s="111"/>
      <c r="E24" s="282" t="s">
        <v>20</v>
      </c>
      <c r="F24" s="315"/>
      <c r="G24" s="315"/>
      <c r="H24" s="315"/>
      <c r="I24" s="112"/>
      <c r="J24" s="111"/>
      <c r="K24" s="113"/>
    </row>
    <row r="25" spans="2:11" s="1" customFormat="1" ht="6.95" customHeight="1" x14ac:dyDescent="0.3">
      <c r="B25" s="35"/>
      <c r="C25" s="36"/>
      <c r="D25" s="36"/>
      <c r="E25" s="36"/>
      <c r="F25" s="36"/>
      <c r="G25" s="36"/>
      <c r="H25" s="36"/>
      <c r="I25" s="107"/>
      <c r="J25" s="36"/>
      <c r="K25" s="39"/>
    </row>
    <row r="26" spans="2:11" s="1" customFormat="1" ht="6.95" customHeight="1" x14ac:dyDescent="0.3">
      <c r="B26" s="35"/>
      <c r="C26" s="36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 x14ac:dyDescent="0.3">
      <c r="B27" s="35"/>
      <c r="C27" s="36"/>
      <c r="D27" s="116" t="s">
        <v>39</v>
      </c>
      <c r="E27" s="36"/>
      <c r="F27" s="36"/>
      <c r="G27" s="36"/>
      <c r="H27" s="36"/>
      <c r="I27" s="107"/>
      <c r="J27" s="117">
        <f>ROUND(J87,2)</f>
        <v>0</v>
      </c>
      <c r="K27" s="39"/>
    </row>
    <row r="28" spans="2:11" s="1" customFormat="1" ht="6.95" customHeight="1" x14ac:dyDescent="0.3">
      <c r="B28" s="35"/>
      <c r="C28" s="36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5" customHeight="1" x14ac:dyDescent="0.3">
      <c r="B29" s="35"/>
      <c r="C29" s="36"/>
      <c r="D29" s="36"/>
      <c r="E29" s="36"/>
      <c r="F29" s="40" t="s">
        <v>41</v>
      </c>
      <c r="G29" s="36"/>
      <c r="H29" s="36"/>
      <c r="I29" s="118" t="s">
        <v>40</v>
      </c>
      <c r="J29" s="40" t="s">
        <v>42</v>
      </c>
      <c r="K29" s="39"/>
    </row>
    <row r="30" spans="2:11" s="1" customFormat="1" ht="14.45" customHeight="1" x14ac:dyDescent="0.3">
      <c r="B30" s="35"/>
      <c r="C30" s="36"/>
      <c r="D30" s="43" t="s">
        <v>43</v>
      </c>
      <c r="E30" s="43" t="s">
        <v>44</v>
      </c>
      <c r="F30" s="119">
        <f>ROUND(SUM(BE87:BE294), 2)</f>
        <v>0</v>
      </c>
      <c r="G30" s="36"/>
      <c r="H30" s="36"/>
      <c r="I30" s="120">
        <v>0.21</v>
      </c>
      <c r="J30" s="119">
        <f>ROUND(ROUND((SUM(BE87:BE294)), 2)*I30, 2)</f>
        <v>0</v>
      </c>
      <c r="K30" s="39"/>
    </row>
    <row r="31" spans="2:11" s="1" customFormat="1" ht="14.45" customHeight="1" x14ac:dyDescent="0.3">
      <c r="B31" s="35"/>
      <c r="C31" s="36"/>
      <c r="D31" s="36"/>
      <c r="E31" s="43" t="s">
        <v>45</v>
      </c>
      <c r="F31" s="119">
        <f>ROUND(SUM(BF87:BF294), 2)</f>
        <v>0</v>
      </c>
      <c r="G31" s="36"/>
      <c r="H31" s="36"/>
      <c r="I31" s="120">
        <v>0.15</v>
      </c>
      <c r="J31" s="119">
        <f>ROUND(ROUND((SUM(BF87:BF294)), 2)*I31, 2)</f>
        <v>0</v>
      </c>
      <c r="K31" s="39"/>
    </row>
    <row r="32" spans="2:11" s="1" customFormat="1" ht="14.45" hidden="1" customHeight="1" x14ac:dyDescent="0.3">
      <c r="B32" s="35"/>
      <c r="C32" s="36"/>
      <c r="D32" s="36"/>
      <c r="E32" s="43" t="s">
        <v>46</v>
      </c>
      <c r="F32" s="119">
        <f>ROUND(SUM(BG87:BG294), 2)</f>
        <v>0</v>
      </c>
      <c r="G32" s="36"/>
      <c r="H32" s="36"/>
      <c r="I32" s="120">
        <v>0.21</v>
      </c>
      <c r="J32" s="119">
        <v>0</v>
      </c>
      <c r="K32" s="39"/>
    </row>
    <row r="33" spans="2:11" s="1" customFormat="1" ht="14.45" hidden="1" customHeight="1" x14ac:dyDescent="0.3">
      <c r="B33" s="35"/>
      <c r="C33" s="36"/>
      <c r="D33" s="36"/>
      <c r="E33" s="43" t="s">
        <v>47</v>
      </c>
      <c r="F33" s="119">
        <f>ROUND(SUM(BH87:BH294), 2)</f>
        <v>0</v>
      </c>
      <c r="G33" s="36"/>
      <c r="H33" s="36"/>
      <c r="I33" s="120">
        <v>0.15</v>
      </c>
      <c r="J33" s="119"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48</v>
      </c>
      <c r="F34" s="119">
        <f>ROUND(SUM(BI87:BI294), 2)</f>
        <v>0</v>
      </c>
      <c r="G34" s="36"/>
      <c r="H34" s="36"/>
      <c r="I34" s="120">
        <v>0</v>
      </c>
      <c r="J34" s="119">
        <v>0</v>
      </c>
      <c r="K34" s="39"/>
    </row>
    <row r="35" spans="2:11" s="1" customFormat="1" ht="6.95" customHeight="1" x14ac:dyDescent="0.3">
      <c r="B35" s="35"/>
      <c r="C35" s="36"/>
      <c r="D35" s="36"/>
      <c r="E35" s="36"/>
      <c r="F35" s="36"/>
      <c r="G35" s="36"/>
      <c r="H35" s="36"/>
      <c r="I35" s="107"/>
      <c r="J35" s="36"/>
      <c r="K35" s="39"/>
    </row>
    <row r="36" spans="2:11" s="1" customFormat="1" ht="25.35" customHeight="1" x14ac:dyDescent="0.3">
      <c r="B36" s="35"/>
      <c r="C36" s="121"/>
      <c r="D36" s="122" t="s">
        <v>49</v>
      </c>
      <c r="E36" s="73"/>
      <c r="F36" s="73"/>
      <c r="G36" s="123" t="s">
        <v>50</v>
      </c>
      <c r="H36" s="124" t="s">
        <v>51</v>
      </c>
      <c r="I36" s="125"/>
      <c r="J36" s="126">
        <f>SUM(J27:J34)</f>
        <v>0</v>
      </c>
      <c r="K36" s="127"/>
    </row>
    <row r="37" spans="2:11" s="1" customFormat="1" ht="14.45" customHeight="1" x14ac:dyDescent="0.3">
      <c r="B37" s="50"/>
      <c r="C37" s="51"/>
      <c r="D37" s="51"/>
      <c r="E37" s="51"/>
      <c r="F37" s="51"/>
      <c r="G37" s="51"/>
      <c r="H37" s="51"/>
      <c r="I37" s="128"/>
      <c r="J37" s="51"/>
      <c r="K37" s="52"/>
    </row>
    <row r="41" spans="2:11" s="1" customFormat="1" ht="6.95" customHeight="1" x14ac:dyDescent="0.3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0000000000003" customHeight="1" x14ac:dyDescent="0.3">
      <c r="B42" s="35"/>
      <c r="C42" s="24" t="s">
        <v>102</v>
      </c>
      <c r="D42" s="36"/>
      <c r="E42" s="36"/>
      <c r="F42" s="36"/>
      <c r="G42" s="36"/>
      <c r="H42" s="36"/>
      <c r="I42" s="107"/>
      <c r="J42" s="36"/>
      <c r="K42" s="39"/>
    </row>
    <row r="43" spans="2:11" s="1" customFormat="1" ht="6.95" customHeight="1" x14ac:dyDescent="0.3">
      <c r="B43" s="35"/>
      <c r="C43" s="36"/>
      <c r="D43" s="36"/>
      <c r="E43" s="36"/>
      <c r="F43" s="36"/>
      <c r="G43" s="36"/>
      <c r="H43" s="36"/>
      <c r="I43" s="107"/>
      <c r="J43" s="36"/>
      <c r="K43" s="39"/>
    </row>
    <row r="44" spans="2:11" s="1" customFormat="1" ht="14.45" customHeight="1" x14ac:dyDescent="0.3">
      <c r="B44" s="35"/>
      <c r="C44" s="31" t="s">
        <v>16</v>
      </c>
      <c r="D44" s="36"/>
      <c r="E44" s="36"/>
      <c r="F44" s="36"/>
      <c r="G44" s="36"/>
      <c r="H44" s="36"/>
      <c r="I44" s="107"/>
      <c r="J44" s="36"/>
      <c r="K44" s="39"/>
    </row>
    <row r="45" spans="2:11" s="1" customFormat="1" ht="22.5" customHeight="1" x14ac:dyDescent="0.3">
      <c r="B45" s="35"/>
      <c r="C45" s="36"/>
      <c r="D45" s="36"/>
      <c r="E45" s="313" t="str">
        <f>E7</f>
        <v>Rekonstrukce kaple svaté Notburgy</v>
      </c>
      <c r="F45" s="286"/>
      <c r="G45" s="286"/>
      <c r="H45" s="286"/>
      <c r="I45" s="107"/>
      <c r="J45" s="36"/>
      <c r="K45" s="39"/>
    </row>
    <row r="46" spans="2:11" s="1" customFormat="1" ht="14.45" customHeight="1" x14ac:dyDescent="0.3">
      <c r="B46" s="35"/>
      <c r="C46" s="31" t="s">
        <v>99</v>
      </c>
      <c r="D46" s="36"/>
      <c r="E46" s="36"/>
      <c r="F46" s="36"/>
      <c r="G46" s="36"/>
      <c r="H46" s="36"/>
      <c r="I46" s="107"/>
      <c r="J46" s="36"/>
      <c r="K46" s="39"/>
    </row>
    <row r="47" spans="2:11" s="1" customFormat="1" ht="23.25" customHeight="1" x14ac:dyDescent="0.3">
      <c r="B47" s="35"/>
      <c r="C47" s="36"/>
      <c r="D47" s="36"/>
      <c r="E47" s="314" t="str">
        <f>E9</f>
        <v>D1 - Střecha + krov</v>
      </c>
      <c r="F47" s="286"/>
      <c r="G47" s="286"/>
      <c r="H47" s="286"/>
      <c r="I47" s="107"/>
      <c r="J47" s="36"/>
      <c r="K47" s="39"/>
    </row>
    <row r="48" spans="2:11" s="1" customFormat="1" ht="6.95" customHeight="1" x14ac:dyDescent="0.3">
      <c r="B48" s="35"/>
      <c r="C48" s="36"/>
      <c r="D48" s="36"/>
      <c r="E48" s="36"/>
      <c r="F48" s="36"/>
      <c r="G48" s="36"/>
      <c r="H48" s="36"/>
      <c r="I48" s="10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>Podbořanský Rohozec</v>
      </c>
      <c r="G49" s="36"/>
      <c r="H49" s="36"/>
      <c r="I49" s="108" t="s">
        <v>25</v>
      </c>
      <c r="J49" s="109" t="str">
        <f>IF(J12="","",J12)</f>
        <v>6. 1. 2015</v>
      </c>
      <c r="K49" s="39"/>
    </row>
    <row r="50" spans="2:47" s="1" customFormat="1" ht="6.95" customHeight="1" x14ac:dyDescent="0.3">
      <c r="B50" s="35"/>
      <c r="C50" s="36"/>
      <c r="D50" s="36"/>
      <c r="E50" s="36"/>
      <c r="F50" s="36"/>
      <c r="G50" s="36"/>
      <c r="H50" s="36"/>
      <c r="I50" s="107"/>
      <c r="J50" s="36"/>
      <c r="K50" s="39"/>
    </row>
    <row r="51" spans="2:47" s="1" customFormat="1" x14ac:dyDescent="0.3">
      <c r="B51" s="35"/>
      <c r="C51" s="31" t="s">
        <v>29</v>
      </c>
      <c r="D51" s="36"/>
      <c r="E51" s="36"/>
      <c r="F51" s="29" t="str">
        <f>E15</f>
        <v>obec Podbořanský Rohozec</v>
      </c>
      <c r="G51" s="36"/>
      <c r="H51" s="36"/>
      <c r="I51" s="108" t="s">
        <v>35</v>
      </c>
      <c r="J51" s="29" t="str">
        <f>E21</f>
        <v>Ing. Zátko T.</v>
      </c>
      <c r="K51" s="39"/>
    </row>
    <row r="52" spans="2:47" s="1" customFormat="1" ht="14.45" customHeight="1" x14ac:dyDescent="0.3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0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07"/>
      <c r="J53" s="36"/>
      <c r="K53" s="39"/>
    </row>
    <row r="54" spans="2:47" s="1" customFormat="1" ht="29.25" customHeight="1" x14ac:dyDescent="0.3">
      <c r="B54" s="35"/>
      <c r="C54" s="133" t="s">
        <v>103</v>
      </c>
      <c r="D54" s="121"/>
      <c r="E54" s="121"/>
      <c r="F54" s="121"/>
      <c r="G54" s="121"/>
      <c r="H54" s="121"/>
      <c r="I54" s="134"/>
      <c r="J54" s="135" t="s">
        <v>104</v>
      </c>
      <c r="K54" s="13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07"/>
      <c r="J55" s="36"/>
      <c r="K55" s="39"/>
    </row>
    <row r="56" spans="2:47" s="1" customFormat="1" ht="29.25" customHeight="1" x14ac:dyDescent="0.3">
      <c r="B56" s="35"/>
      <c r="C56" s="137" t="s">
        <v>105</v>
      </c>
      <c r="D56" s="36"/>
      <c r="E56" s="36"/>
      <c r="F56" s="36"/>
      <c r="G56" s="36"/>
      <c r="H56" s="36"/>
      <c r="I56" s="107"/>
      <c r="J56" s="117">
        <f>J87</f>
        <v>0</v>
      </c>
      <c r="K56" s="39"/>
      <c r="AU56" s="18" t="s">
        <v>106</v>
      </c>
    </row>
    <row r="57" spans="2:47" s="7" customFormat="1" ht="24.95" customHeight="1" x14ac:dyDescent="0.3">
      <c r="B57" s="138"/>
      <c r="C57" s="139"/>
      <c r="D57" s="140" t="s">
        <v>532</v>
      </c>
      <c r="E57" s="141"/>
      <c r="F57" s="141"/>
      <c r="G57" s="141"/>
      <c r="H57" s="141"/>
      <c r="I57" s="142"/>
      <c r="J57" s="143">
        <f>J88</f>
        <v>0</v>
      </c>
      <c r="K57" s="144"/>
    </row>
    <row r="58" spans="2:47" s="8" customFormat="1" ht="19.899999999999999" customHeight="1" x14ac:dyDescent="0.3">
      <c r="B58" s="145"/>
      <c r="C58" s="146"/>
      <c r="D58" s="147" t="s">
        <v>108</v>
      </c>
      <c r="E58" s="148"/>
      <c r="F58" s="148"/>
      <c r="G58" s="148"/>
      <c r="H58" s="148"/>
      <c r="I58" s="149"/>
      <c r="J58" s="150">
        <f>J89</f>
        <v>0</v>
      </c>
      <c r="K58" s="151"/>
    </row>
    <row r="59" spans="2:47" s="8" customFormat="1" ht="14.85" customHeight="1" x14ac:dyDescent="0.3">
      <c r="B59" s="145"/>
      <c r="C59" s="146"/>
      <c r="D59" s="147" t="s">
        <v>214</v>
      </c>
      <c r="E59" s="148"/>
      <c r="F59" s="148"/>
      <c r="G59" s="148"/>
      <c r="H59" s="148"/>
      <c r="I59" s="149"/>
      <c r="J59" s="150">
        <f>J90</f>
        <v>0</v>
      </c>
      <c r="K59" s="151"/>
    </row>
    <row r="60" spans="2:47" s="8" customFormat="1" ht="14.85" customHeight="1" x14ac:dyDescent="0.3">
      <c r="B60" s="145"/>
      <c r="C60" s="146"/>
      <c r="D60" s="147" t="s">
        <v>111</v>
      </c>
      <c r="E60" s="148"/>
      <c r="F60" s="148"/>
      <c r="G60" s="148"/>
      <c r="H60" s="148"/>
      <c r="I60" s="149"/>
      <c r="J60" s="150">
        <f>J123</f>
        <v>0</v>
      </c>
      <c r="K60" s="151"/>
    </row>
    <row r="61" spans="2:47" s="8" customFormat="1" ht="14.85" customHeight="1" x14ac:dyDescent="0.3">
      <c r="B61" s="145"/>
      <c r="C61" s="146"/>
      <c r="D61" s="147" t="s">
        <v>112</v>
      </c>
      <c r="E61" s="148"/>
      <c r="F61" s="148"/>
      <c r="G61" s="148"/>
      <c r="H61" s="148"/>
      <c r="I61" s="149"/>
      <c r="J61" s="150">
        <f>J137</f>
        <v>0</v>
      </c>
      <c r="K61" s="151"/>
    </row>
    <row r="62" spans="2:47" s="8" customFormat="1" ht="19.899999999999999" customHeight="1" x14ac:dyDescent="0.3">
      <c r="B62" s="145"/>
      <c r="C62" s="146"/>
      <c r="D62" s="147" t="s">
        <v>215</v>
      </c>
      <c r="E62" s="148"/>
      <c r="F62" s="148"/>
      <c r="G62" s="148"/>
      <c r="H62" s="148"/>
      <c r="I62" s="149"/>
      <c r="J62" s="150">
        <f>J153</f>
        <v>0</v>
      </c>
      <c r="K62" s="151"/>
    </row>
    <row r="63" spans="2:47" s="8" customFormat="1" ht="14.85" customHeight="1" x14ac:dyDescent="0.3">
      <c r="B63" s="145"/>
      <c r="C63" s="146"/>
      <c r="D63" s="147" t="s">
        <v>533</v>
      </c>
      <c r="E63" s="148"/>
      <c r="F63" s="148"/>
      <c r="G63" s="148"/>
      <c r="H63" s="148"/>
      <c r="I63" s="149"/>
      <c r="J63" s="150">
        <f>J154</f>
        <v>0</v>
      </c>
      <c r="K63" s="151"/>
    </row>
    <row r="64" spans="2:47" s="8" customFormat="1" ht="14.85" customHeight="1" x14ac:dyDescent="0.3">
      <c r="B64" s="145"/>
      <c r="C64" s="146"/>
      <c r="D64" s="147" t="s">
        <v>534</v>
      </c>
      <c r="E64" s="148"/>
      <c r="F64" s="148"/>
      <c r="G64" s="148"/>
      <c r="H64" s="148"/>
      <c r="I64" s="149"/>
      <c r="J64" s="150">
        <f>J156</f>
        <v>0</v>
      </c>
      <c r="K64" s="151"/>
    </row>
    <row r="65" spans="2:12" s="8" customFormat="1" ht="14.85" customHeight="1" x14ac:dyDescent="0.3">
      <c r="B65" s="145"/>
      <c r="C65" s="146"/>
      <c r="D65" s="147" t="s">
        <v>535</v>
      </c>
      <c r="E65" s="148"/>
      <c r="F65" s="148"/>
      <c r="G65" s="148"/>
      <c r="H65" s="148"/>
      <c r="I65" s="149"/>
      <c r="J65" s="150">
        <f>J248</f>
        <v>0</v>
      </c>
      <c r="K65" s="151"/>
    </row>
    <row r="66" spans="2:12" s="8" customFormat="1" ht="14.85" customHeight="1" x14ac:dyDescent="0.3">
      <c r="B66" s="145"/>
      <c r="C66" s="146"/>
      <c r="D66" s="147" t="s">
        <v>536</v>
      </c>
      <c r="E66" s="148"/>
      <c r="F66" s="148"/>
      <c r="G66" s="148"/>
      <c r="H66" s="148"/>
      <c r="I66" s="149"/>
      <c r="J66" s="150">
        <f>J255</f>
        <v>0</v>
      </c>
      <c r="K66" s="151"/>
    </row>
    <row r="67" spans="2:12" s="8" customFormat="1" ht="14.85" customHeight="1" x14ac:dyDescent="0.3">
      <c r="B67" s="145"/>
      <c r="C67" s="146"/>
      <c r="D67" s="147" t="s">
        <v>537</v>
      </c>
      <c r="E67" s="148"/>
      <c r="F67" s="148"/>
      <c r="G67" s="148"/>
      <c r="H67" s="148"/>
      <c r="I67" s="149"/>
      <c r="J67" s="150">
        <f>J265</f>
        <v>0</v>
      </c>
      <c r="K67" s="151"/>
    </row>
    <row r="68" spans="2:12" s="1" customFormat="1" ht="21.75" customHeight="1" x14ac:dyDescent="0.3">
      <c r="B68" s="35"/>
      <c r="C68" s="36"/>
      <c r="D68" s="36"/>
      <c r="E68" s="36"/>
      <c r="F68" s="36"/>
      <c r="G68" s="36"/>
      <c r="H68" s="36"/>
      <c r="I68" s="107"/>
      <c r="J68" s="36"/>
      <c r="K68" s="39"/>
    </row>
    <row r="69" spans="2:12" s="1" customFormat="1" ht="6.95" customHeight="1" x14ac:dyDescent="0.3">
      <c r="B69" s="50"/>
      <c r="C69" s="51"/>
      <c r="D69" s="51"/>
      <c r="E69" s="51"/>
      <c r="F69" s="51"/>
      <c r="G69" s="51"/>
      <c r="H69" s="51"/>
      <c r="I69" s="128"/>
      <c r="J69" s="51"/>
      <c r="K69" s="52"/>
    </row>
    <row r="73" spans="2:12" s="1" customFormat="1" ht="6.95" customHeight="1" x14ac:dyDescent="0.3">
      <c r="B73" s="53"/>
      <c r="C73" s="54"/>
      <c r="D73" s="54"/>
      <c r="E73" s="54"/>
      <c r="F73" s="54"/>
      <c r="G73" s="54"/>
      <c r="H73" s="54"/>
      <c r="I73" s="131"/>
      <c r="J73" s="54"/>
      <c r="K73" s="54"/>
      <c r="L73" s="55"/>
    </row>
    <row r="74" spans="2:12" s="1" customFormat="1" ht="36.950000000000003" customHeight="1" x14ac:dyDescent="0.3">
      <c r="B74" s="35"/>
      <c r="C74" s="56" t="s">
        <v>113</v>
      </c>
      <c r="D74" s="57"/>
      <c r="E74" s="57"/>
      <c r="F74" s="57"/>
      <c r="G74" s="57"/>
      <c r="H74" s="57"/>
      <c r="I74" s="152"/>
      <c r="J74" s="57"/>
      <c r="K74" s="57"/>
      <c r="L74" s="55"/>
    </row>
    <row r="75" spans="2:12" s="1" customFormat="1" ht="6.95" customHeight="1" x14ac:dyDescent="0.3">
      <c r="B75" s="35"/>
      <c r="C75" s="57"/>
      <c r="D75" s="57"/>
      <c r="E75" s="57"/>
      <c r="F75" s="57"/>
      <c r="G75" s="57"/>
      <c r="H75" s="57"/>
      <c r="I75" s="152"/>
      <c r="J75" s="57"/>
      <c r="K75" s="57"/>
      <c r="L75" s="55"/>
    </row>
    <row r="76" spans="2:12" s="1" customFormat="1" ht="14.45" customHeight="1" x14ac:dyDescent="0.3">
      <c r="B76" s="35"/>
      <c r="C76" s="59" t="s">
        <v>16</v>
      </c>
      <c r="D76" s="57"/>
      <c r="E76" s="57"/>
      <c r="F76" s="57"/>
      <c r="G76" s="57"/>
      <c r="H76" s="57"/>
      <c r="I76" s="152"/>
      <c r="J76" s="57"/>
      <c r="K76" s="57"/>
      <c r="L76" s="55"/>
    </row>
    <row r="77" spans="2:12" s="1" customFormat="1" ht="22.5" customHeight="1" x14ac:dyDescent="0.3">
      <c r="B77" s="35"/>
      <c r="C77" s="57"/>
      <c r="D77" s="57"/>
      <c r="E77" s="316" t="str">
        <f>E7</f>
        <v>Rekonstrukce kaple svaté Notburgy</v>
      </c>
      <c r="F77" s="297"/>
      <c r="G77" s="297"/>
      <c r="H77" s="297"/>
      <c r="I77" s="152"/>
      <c r="J77" s="57"/>
      <c r="K77" s="57"/>
      <c r="L77" s="55"/>
    </row>
    <row r="78" spans="2:12" s="1" customFormat="1" ht="14.45" customHeight="1" x14ac:dyDescent="0.3">
      <c r="B78" s="35"/>
      <c r="C78" s="59" t="s">
        <v>99</v>
      </c>
      <c r="D78" s="57"/>
      <c r="E78" s="57"/>
      <c r="F78" s="57"/>
      <c r="G78" s="57"/>
      <c r="H78" s="57"/>
      <c r="I78" s="152"/>
      <c r="J78" s="57"/>
      <c r="K78" s="57"/>
      <c r="L78" s="55"/>
    </row>
    <row r="79" spans="2:12" s="1" customFormat="1" ht="23.25" customHeight="1" x14ac:dyDescent="0.3">
      <c r="B79" s="35"/>
      <c r="C79" s="57"/>
      <c r="D79" s="57"/>
      <c r="E79" s="294" t="str">
        <f>E9</f>
        <v>D1 - Střecha + krov</v>
      </c>
      <c r="F79" s="297"/>
      <c r="G79" s="297"/>
      <c r="H79" s="297"/>
      <c r="I79" s="152"/>
      <c r="J79" s="57"/>
      <c r="K79" s="57"/>
      <c r="L79" s="55"/>
    </row>
    <row r="80" spans="2:12" s="1" customFormat="1" ht="6.95" customHeight="1" x14ac:dyDescent="0.3">
      <c r="B80" s="35"/>
      <c r="C80" s="57"/>
      <c r="D80" s="57"/>
      <c r="E80" s="57"/>
      <c r="F80" s="57"/>
      <c r="G80" s="57"/>
      <c r="H80" s="57"/>
      <c r="I80" s="152"/>
      <c r="J80" s="57"/>
      <c r="K80" s="57"/>
      <c r="L80" s="55"/>
    </row>
    <row r="81" spans="2:65" s="1" customFormat="1" ht="18" customHeight="1" x14ac:dyDescent="0.3">
      <c r="B81" s="35"/>
      <c r="C81" s="59" t="s">
        <v>23</v>
      </c>
      <c r="D81" s="57"/>
      <c r="E81" s="57"/>
      <c r="F81" s="153" t="str">
        <f>F12</f>
        <v>Podbořanský Rohozec</v>
      </c>
      <c r="G81" s="57"/>
      <c r="H81" s="57"/>
      <c r="I81" s="154" t="s">
        <v>25</v>
      </c>
      <c r="J81" s="67" t="str">
        <f>IF(J12="","",J12)</f>
        <v>6. 1. 2015</v>
      </c>
      <c r="K81" s="57"/>
      <c r="L81" s="55"/>
    </row>
    <row r="82" spans="2:65" s="1" customFormat="1" ht="6.95" customHeight="1" x14ac:dyDescent="0.3">
      <c r="B82" s="35"/>
      <c r="C82" s="57"/>
      <c r="D82" s="57"/>
      <c r="E82" s="57"/>
      <c r="F82" s="57"/>
      <c r="G82" s="57"/>
      <c r="H82" s="57"/>
      <c r="I82" s="152"/>
      <c r="J82" s="57"/>
      <c r="K82" s="57"/>
      <c r="L82" s="55"/>
    </row>
    <row r="83" spans="2:65" s="1" customFormat="1" x14ac:dyDescent="0.3">
      <c r="B83" s="35"/>
      <c r="C83" s="59" t="s">
        <v>29</v>
      </c>
      <c r="D83" s="57"/>
      <c r="E83" s="57"/>
      <c r="F83" s="153" t="str">
        <f>E15</f>
        <v>obec Podbořanský Rohozec</v>
      </c>
      <c r="G83" s="57"/>
      <c r="H83" s="57"/>
      <c r="I83" s="154" t="s">
        <v>35</v>
      </c>
      <c r="J83" s="153" t="str">
        <f>E21</f>
        <v>Ing. Zátko T.</v>
      </c>
      <c r="K83" s="57"/>
      <c r="L83" s="55"/>
    </row>
    <row r="84" spans="2:65" s="1" customFormat="1" ht="14.45" customHeight="1" x14ac:dyDescent="0.3">
      <c r="B84" s="35"/>
      <c r="C84" s="59" t="s">
        <v>33</v>
      </c>
      <c r="D84" s="57"/>
      <c r="E84" s="57"/>
      <c r="F84" s="153" t="str">
        <f>IF(E18="","",E18)</f>
        <v/>
      </c>
      <c r="G84" s="57"/>
      <c r="H84" s="57"/>
      <c r="I84" s="152"/>
      <c r="J84" s="57"/>
      <c r="K84" s="57"/>
      <c r="L84" s="55"/>
    </row>
    <row r="85" spans="2:65" s="1" customFormat="1" ht="10.35" customHeight="1" x14ac:dyDescent="0.3">
      <c r="B85" s="35"/>
      <c r="C85" s="57"/>
      <c r="D85" s="57"/>
      <c r="E85" s="57"/>
      <c r="F85" s="57"/>
      <c r="G85" s="57"/>
      <c r="H85" s="57"/>
      <c r="I85" s="152"/>
      <c r="J85" s="57"/>
      <c r="K85" s="57"/>
      <c r="L85" s="55"/>
    </row>
    <row r="86" spans="2:65" s="9" customFormat="1" ht="29.25" customHeight="1" x14ac:dyDescent="0.3">
      <c r="B86" s="155"/>
      <c r="C86" s="156" t="s">
        <v>114</v>
      </c>
      <c r="D86" s="157" t="s">
        <v>58</v>
      </c>
      <c r="E86" s="157" t="s">
        <v>54</v>
      </c>
      <c r="F86" s="157" t="s">
        <v>115</v>
      </c>
      <c r="G86" s="157" t="s">
        <v>116</v>
      </c>
      <c r="H86" s="157" t="s">
        <v>117</v>
      </c>
      <c r="I86" s="158" t="s">
        <v>118</v>
      </c>
      <c r="J86" s="157" t="s">
        <v>104</v>
      </c>
      <c r="K86" s="159" t="s">
        <v>119</v>
      </c>
      <c r="L86" s="160"/>
      <c r="M86" s="75" t="s">
        <v>120</v>
      </c>
      <c r="N86" s="76" t="s">
        <v>43</v>
      </c>
      <c r="O86" s="76" t="s">
        <v>121</v>
      </c>
      <c r="P86" s="76" t="s">
        <v>122</v>
      </c>
      <c r="Q86" s="76" t="s">
        <v>123</v>
      </c>
      <c r="R86" s="76" t="s">
        <v>124</v>
      </c>
      <c r="S86" s="76" t="s">
        <v>125</v>
      </c>
      <c r="T86" s="77" t="s">
        <v>126</v>
      </c>
    </row>
    <row r="87" spans="2:65" s="1" customFormat="1" ht="29.25" customHeight="1" x14ac:dyDescent="0.35">
      <c r="B87" s="35"/>
      <c r="C87" s="81" t="s">
        <v>105</v>
      </c>
      <c r="D87" s="57"/>
      <c r="E87" s="57"/>
      <c r="F87" s="57"/>
      <c r="G87" s="57"/>
      <c r="H87" s="57"/>
      <c r="I87" s="152"/>
      <c r="J87" s="161">
        <f>BK87</f>
        <v>0</v>
      </c>
      <c r="K87" s="57"/>
      <c r="L87" s="55"/>
      <c r="M87" s="78"/>
      <c r="N87" s="79"/>
      <c r="O87" s="79"/>
      <c r="P87" s="162">
        <f>P88</f>
        <v>0</v>
      </c>
      <c r="Q87" s="79"/>
      <c r="R87" s="162">
        <f>R88</f>
        <v>20.300334200000002</v>
      </c>
      <c r="S87" s="79"/>
      <c r="T87" s="163">
        <f>T88</f>
        <v>25.820990000000002</v>
      </c>
      <c r="AT87" s="18" t="s">
        <v>72</v>
      </c>
      <c r="AU87" s="18" t="s">
        <v>106</v>
      </c>
      <c r="BK87" s="164">
        <f>BK88</f>
        <v>0</v>
      </c>
    </row>
    <row r="88" spans="2:65" s="10" customFormat="1" ht="37.35" customHeight="1" x14ac:dyDescent="0.35">
      <c r="B88" s="165"/>
      <c r="C88" s="166"/>
      <c r="D88" s="167" t="s">
        <v>72</v>
      </c>
      <c r="E88" s="168" t="s">
        <v>538</v>
      </c>
      <c r="F88" s="168" t="s">
        <v>539</v>
      </c>
      <c r="G88" s="166"/>
      <c r="H88" s="166"/>
      <c r="I88" s="169"/>
      <c r="J88" s="170">
        <f>BK88</f>
        <v>0</v>
      </c>
      <c r="K88" s="166"/>
      <c r="L88" s="171"/>
      <c r="M88" s="172"/>
      <c r="N88" s="173"/>
      <c r="O88" s="173"/>
      <c r="P88" s="174">
        <f>P89+P153</f>
        <v>0</v>
      </c>
      <c r="Q88" s="173"/>
      <c r="R88" s="174">
        <f>R89+R153</f>
        <v>20.300334200000002</v>
      </c>
      <c r="S88" s="173"/>
      <c r="T88" s="175">
        <f>T89+T153</f>
        <v>25.820990000000002</v>
      </c>
      <c r="AR88" s="176" t="s">
        <v>22</v>
      </c>
      <c r="AT88" s="177" t="s">
        <v>72</v>
      </c>
      <c r="AU88" s="177" t="s">
        <v>73</v>
      </c>
      <c r="AY88" s="176" t="s">
        <v>129</v>
      </c>
      <c r="BK88" s="178">
        <f>BK89+BK153</f>
        <v>0</v>
      </c>
    </row>
    <row r="89" spans="2:65" s="10" customFormat="1" ht="19.899999999999999" customHeight="1" x14ac:dyDescent="0.3">
      <c r="B89" s="165"/>
      <c r="C89" s="166"/>
      <c r="D89" s="167" t="s">
        <v>72</v>
      </c>
      <c r="E89" s="179" t="s">
        <v>130</v>
      </c>
      <c r="F89" s="179" t="s">
        <v>131</v>
      </c>
      <c r="G89" s="166"/>
      <c r="H89" s="166"/>
      <c r="I89" s="169"/>
      <c r="J89" s="180">
        <f>BK89</f>
        <v>0</v>
      </c>
      <c r="K89" s="166"/>
      <c r="L89" s="171"/>
      <c r="M89" s="172"/>
      <c r="N89" s="173"/>
      <c r="O89" s="173"/>
      <c r="P89" s="174">
        <f>P90+P123+P137</f>
        <v>0</v>
      </c>
      <c r="Q89" s="173"/>
      <c r="R89" s="174">
        <f>R90+R123+R137</f>
        <v>0</v>
      </c>
      <c r="S89" s="173"/>
      <c r="T89" s="175">
        <f>T90+T123+T137</f>
        <v>19.187990000000003</v>
      </c>
      <c r="AR89" s="176" t="s">
        <v>22</v>
      </c>
      <c r="AT89" s="177" t="s">
        <v>72</v>
      </c>
      <c r="AU89" s="177" t="s">
        <v>22</v>
      </c>
      <c r="AY89" s="176" t="s">
        <v>129</v>
      </c>
      <c r="BK89" s="178">
        <f>BK90+BK123+BK137</f>
        <v>0</v>
      </c>
    </row>
    <row r="90" spans="2:65" s="10" customFormat="1" ht="14.85" customHeight="1" x14ac:dyDescent="0.3">
      <c r="B90" s="165"/>
      <c r="C90" s="166"/>
      <c r="D90" s="181" t="s">
        <v>72</v>
      </c>
      <c r="E90" s="182" t="s">
        <v>288</v>
      </c>
      <c r="F90" s="182" t="s">
        <v>289</v>
      </c>
      <c r="G90" s="166"/>
      <c r="H90" s="166"/>
      <c r="I90" s="169"/>
      <c r="J90" s="183">
        <f>BK90</f>
        <v>0</v>
      </c>
      <c r="K90" s="166"/>
      <c r="L90" s="171"/>
      <c r="M90" s="172"/>
      <c r="N90" s="173"/>
      <c r="O90" s="173"/>
      <c r="P90" s="174">
        <f>SUM(P91:P122)</f>
        <v>0</v>
      </c>
      <c r="Q90" s="173"/>
      <c r="R90" s="174">
        <f>SUM(R91:R122)</f>
        <v>0</v>
      </c>
      <c r="S90" s="173"/>
      <c r="T90" s="175">
        <f>SUM(T91:T122)</f>
        <v>0</v>
      </c>
      <c r="AR90" s="176" t="s">
        <v>22</v>
      </c>
      <c r="AT90" s="177" t="s">
        <v>72</v>
      </c>
      <c r="AU90" s="177" t="s">
        <v>81</v>
      </c>
      <c r="AY90" s="176" t="s">
        <v>129</v>
      </c>
      <c r="BK90" s="178">
        <f>SUM(BK91:BK122)</f>
        <v>0</v>
      </c>
    </row>
    <row r="91" spans="2:65" s="1" customFormat="1" ht="31.5" customHeight="1" x14ac:dyDescent="0.3">
      <c r="B91" s="35"/>
      <c r="C91" s="184" t="s">
        <v>22</v>
      </c>
      <c r="D91" s="184" t="s">
        <v>134</v>
      </c>
      <c r="E91" s="185" t="s">
        <v>540</v>
      </c>
      <c r="F91" s="186" t="s">
        <v>541</v>
      </c>
      <c r="G91" s="187" t="s">
        <v>137</v>
      </c>
      <c r="H91" s="188">
        <v>395</v>
      </c>
      <c r="I91" s="189"/>
      <c r="J91" s="190">
        <f>ROUND(I91*H91,2)</f>
        <v>0</v>
      </c>
      <c r="K91" s="186" t="s">
        <v>147</v>
      </c>
      <c r="L91" s="55"/>
      <c r="M91" s="191" t="s">
        <v>20</v>
      </c>
      <c r="N91" s="192" t="s">
        <v>44</v>
      </c>
      <c r="O91" s="36"/>
      <c r="P91" s="193">
        <f>O91*H91</f>
        <v>0</v>
      </c>
      <c r="Q91" s="193">
        <v>0</v>
      </c>
      <c r="R91" s="193">
        <f>Q91*H91</f>
        <v>0</v>
      </c>
      <c r="S91" s="193">
        <v>0</v>
      </c>
      <c r="T91" s="194">
        <f>S91*H91</f>
        <v>0</v>
      </c>
      <c r="AR91" s="18" t="s">
        <v>138</v>
      </c>
      <c r="AT91" s="18" t="s">
        <v>134</v>
      </c>
      <c r="AU91" s="18" t="s">
        <v>139</v>
      </c>
      <c r="AY91" s="18" t="s">
        <v>129</v>
      </c>
      <c r="BE91" s="195">
        <f>IF(N91="základní",J91,0)</f>
        <v>0</v>
      </c>
      <c r="BF91" s="195">
        <f>IF(N91="snížená",J91,0)</f>
        <v>0</v>
      </c>
      <c r="BG91" s="195">
        <f>IF(N91="zákl. přenesená",J91,0)</f>
        <v>0</v>
      </c>
      <c r="BH91" s="195">
        <f>IF(N91="sníž. přenesená",J91,0)</f>
        <v>0</v>
      </c>
      <c r="BI91" s="195">
        <f>IF(N91="nulová",J91,0)</f>
        <v>0</v>
      </c>
      <c r="BJ91" s="18" t="s">
        <v>22</v>
      </c>
      <c r="BK91" s="195">
        <f>ROUND(I91*H91,2)</f>
        <v>0</v>
      </c>
      <c r="BL91" s="18" t="s">
        <v>138</v>
      </c>
      <c r="BM91" s="18" t="s">
        <v>542</v>
      </c>
    </row>
    <row r="92" spans="2:65" s="11" customFormat="1" ht="13.5" x14ac:dyDescent="0.3">
      <c r="B92" s="196"/>
      <c r="C92" s="197"/>
      <c r="D92" s="198" t="s">
        <v>141</v>
      </c>
      <c r="E92" s="199" t="s">
        <v>20</v>
      </c>
      <c r="F92" s="200" t="s">
        <v>543</v>
      </c>
      <c r="G92" s="197"/>
      <c r="H92" s="201" t="s">
        <v>20</v>
      </c>
      <c r="I92" s="202"/>
      <c r="J92" s="197"/>
      <c r="K92" s="197"/>
      <c r="L92" s="203"/>
      <c r="M92" s="204"/>
      <c r="N92" s="205"/>
      <c r="O92" s="205"/>
      <c r="P92" s="205"/>
      <c r="Q92" s="205"/>
      <c r="R92" s="205"/>
      <c r="S92" s="205"/>
      <c r="T92" s="206"/>
      <c r="AT92" s="207" t="s">
        <v>141</v>
      </c>
      <c r="AU92" s="207" t="s">
        <v>139</v>
      </c>
      <c r="AV92" s="11" t="s">
        <v>22</v>
      </c>
      <c r="AW92" s="11" t="s">
        <v>37</v>
      </c>
      <c r="AX92" s="11" t="s">
        <v>73</v>
      </c>
      <c r="AY92" s="207" t="s">
        <v>129</v>
      </c>
    </row>
    <row r="93" spans="2:65" s="12" customFormat="1" ht="13.5" x14ac:dyDescent="0.3">
      <c r="B93" s="208"/>
      <c r="C93" s="209"/>
      <c r="D93" s="198" t="s">
        <v>141</v>
      </c>
      <c r="E93" s="220" t="s">
        <v>20</v>
      </c>
      <c r="F93" s="221" t="s">
        <v>490</v>
      </c>
      <c r="G93" s="209"/>
      <c r="H93" s="222">
        <v>36.72</v>
      </c>
      <c r="I93" s="214"/>
      <c r="J93" s="209"/>
      <c r="K93" s="209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141</v>
      </c>
      <c r="AU93" s="219" t="s">
        <v>139</v>
      </c>
      <c r="AV93" s="12" t="s">
        <v>81</v>
      </c>
      <c r="AW93" s="12" t="s">
        <v>37</v>
      </c>
      <c r="AX93" s="12" t="s">
        <v>73</v>
      </c>
      <c r="AY93" s="219" t="s">
        <v>129</v>
      </c>
    </row>
    <row r="94" spans="2:65" s="12" customFormat="1" ht="13.5" x14ac:dyDescent="0.3">
      <c r="B94" s="208"/>
      <c r="C94" s="209"/>
      <c r="D94" s="198" t="s">
        <v>141</v>
      </c>
      <c r="E94" s="220" t="s">
        <v>20</v>
      </c>
      <c r="F94" s="221" t="s">
        <v>491</v>
      </c>
      <c r="G94" s="209"/>
      <c r="H94" s="222">
        <v>30</v>
      </c>
      <c r="I94" s="214"/>
      <c r="J94" s="209"/>
      <c r="K94" s="209"/>
      <c r="L94" s="215"/>
      <c r="M94" s="216"/>
      <c r="N94" s="217"/>
      <c r="O94" s="217"/>
      <c r="P94" s="217"/>
      <c r="Q94" s="217"/>
      <c r="R94" s="217"/>
      <c r="S94" s="217"/>
      <c r="T94" s="218"/>
      <c r="AT94" s="219" t="s">
        <v>141</v>
      </c>
      <c r="AU94" s="219" t="s">
        <v>139</v>
      </c>
      <c r="AV94" s="12" t="s">
        <v>81</v>
      </c>
      <c r="AW94" s="12" t="s">
        <v>37</v>
      </c>
      <c r="AX94" s="12" t="s">
        <v>73</v>
      </c>
      <c r="AY94" s="219" t="s">
        <v>129</v>
      </c>
    </row>
    <row r="95" spans="2:65" s="12" customFormat="1" ht="13.5" x14ac:dyDescent="0.3">
      <c r="B95" s="208"/>
      <c r="C95" s="209"/>
      <c r="D95" s="198" t="s">
        <v>141</v>
      </c>
      <c r="E95" s="220" t="s">
        <v>20</v>
      </c>
      <c r="F95" s="221" t="s">
        <v>492</v>
      </c>
      <c r="G95" s="209"/>
      <c r="H95" s="222">
        <v>199</v>
      </c>
      <c r="I95" s="214"/>
      <c r="J95" s="209"/>
      <c r="K95" s="209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141</v>
      </c>
      <c r="AU95" s="219" t="s">
        <v>139</v>
      </c>
      <c r="AV95" s="12" t="s">
        <v>81</v>
      </c>
      <c r="AW95" s="12" t="s">
        <v>37</v>
      </c>
      <c r="AX95" s="12" t="s">
        <v>73</v>
      </c>
      <c r="AY95" s="219" t="s">
        <v>129</v>
      </c>
    </row>
    <row r="96" spans="2:65" s="12" customFormat="1" ht="13.5" x14ac:dyDescent="0.3">
      <c r="B96" s="208"/>
      <c r="C96" s="209"/>
      <c r="D96" s="198" t="s">
        <v>141</v>
      </c>
      <c r="E96" s="220" t="s">
        <v>20</v>
      </c>
      <c r="F96" s="221" t="s">
        <v>493</v>
      </c>
      <c r="G96" s="209"/>
      <c r="H96" s="222">
        <v>4.8</v>
      </c>
      <c r="I96" s="214"/>
      <c r="J96" s="209"/>
      <c r="K96" s="209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141</v>
      </c>
      <c r="AU96" s="219" t="s">
        <v>139</v>
      </c>
      <c r="AV96" s="12" t="s">
        <v>81</v>
      </c>
      <c r="AW96" s="12" t="s">
        <v>37</v>
      </c>
      <c r="AX96" s="12" t="s">
        <v>73</v>
      </c>
      <c r="AY96" s="219" t="s">
        <v>129</v>
      </c>
    </row>
    <row r="97" spans="2:65" s="12" customFormat="1" ht="13.5" x14ac:dyDescent="0.3">
      <c r="B97" s="208"/>
      <c r="C97" s="209"/>
      <c r="D97" s="198" t="s">
        <v>141</v>
      </c>
      <c r="E97" s="220" t="s">
        <v>20</v>
      </c>
      <c r="F97" s="221" t="s">
        <v>494</v>
      </c>
      <c r="G97" s="209"/>
      <c r="H97" s="222">
        <v>29.4</v>
      </c>
      <c r="I97" s="214"/>
      <c r="J97" s="209"/>
      <c r="K97" s="209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141</v>
      </c>
      <c r="AU97" s="219" t="s">
        <v>139</v>
      </c>
      <c r="AV97" s="12" t="s">
        <v>81</v>
      </c>
      <c r="AW97" s="12" t="s">
        <v>37</v>
      </c>
      <c r="AX97" s="12" t="s">
        <v>73</v>
      </c>
      <c r="AY97" s="219" t="s">
        <v>129</v>
      </c>
    </row>
    <row r="98" spans="2:65" s="12" customFormat="1" ht="13.5" x14ac:dyDescent="0.3">
      <c r="B98" s="208"/>
      <c r="C98" s="209"/>
      <c r="D98" s="198" t="s">
        <v>141</v>
      </c>
      <c r="E98" s="220" t="s">
        <v>20</v>
      </c>
      <c r="F98" s="221" t="s">
        <v>495</v>
      </c>
      <c r="G98" s="209"/>
      <c r="H98" s="222">
        <v>4.5</v>
      </c>
      <c r="I98" s="214"/>
      <c r="J98" s="209"/>
      <c r="K98" s="209"/>
      <c r="L98" s="215"/>
      <c r="M98" s="216"/>
      <c r="N98" s="217"/>
      <c r="O98" s="217"/>
      <c r="P98" s="217"/>
      <c r="Q98" s="217"/>
      <c r="R98" s="217"/>
      <c r="S98" s="217"/>
      <c r="T98" s="218"/>
      <c r="AT98" s="219" t="s">
        <v>141</v>
      </c>
      <c r="AU98" s="219" t="s">
        <v>139</v>
      </c>
      <c r="AV98" s="12" t="s">
        <v>81</v>
      </c>
      <c r="AW98" s="12" t="s">
        <v>37</v>
      </c>
      <c r="AX98" s="12" t="s">
        <v>73</v>
      </c>
      <c r="AY98" s="219" t="s">
        <v>129</v>
      </c>
    </row>
    <row r="99" spans="2:65" s="12" customFormat="1" ht="13.5" x14ac:dyDescent="0.3">
      <c r="B99" s="208"/>
      <c r="C99" s="209"/>
      <c r="D99" s="198" t="s">
        <v>141</v>
      </c>
      <c r="E99" s="220" t="s">
        <v>20</v>
      </c>
      <c r="F99" s="221" t="s">
        <v>496</v>
      </c>
      <c r="G99" s="209"/>
      <c r="H99" s="222">
        <v>82.2</v>
      </c>
      <c r="I99" s="214"/>
      <c r="J99" s="209"/>
      <c r="K99" s="209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141</v>
      </c>
      <c r="AU99" s="219" t="s">
        <v>139</v>
      </c>
      <c r="AV99" s="12" t="s">
        <v>81</v>
      </c>
      <c r="AW99" s="12" t="s">
        <v>37</v>
      </c>
      <c r="AX99" s="12" t="s">
        <v>73</v>
      </c>
      <c r="AY99" s="219" t="s">
        <v>129</v>
      </c>
    </row>
    <row r="100" spans="2:65" s="12" customFormat="1" ht="13.5" x14ac:dyDescent="0.3">
      <c r="B100" s="208"/>
      <c r="C100" s="209"/>
      <c r="D100" s="198" t="s">
        <v>141</v>
      </c>
      <c r="E100" s="220" t="s">
        <v>20</v>
      </c>
      <c r="F100" s="221" t="s">
        <v>497</v>
      </c>
      <c r="G100" s="209"/>
      <c r="H100" s="222">
        <v>7.5</v>
      </c>
      <c r="I100" s="214"/>
      <c r="J100" s="209"/>
      <c r="K100" s="209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141</v>
      </c>
      <c r="AU100" s="219" t="s">
        <v>139</v>
      </c>
      <c r="AV100" s="12" t="s">
        <v>81</v>
      </c>
      <c r="AW100" s="12" t="s">
        <v>37</v>
      </c>
      <c r="AX100" s="12" t="s">
        <v>73</v>
      </c>
      <c r="AY100" s="219" t="s">
        <v>129</v>
      </c>
    </row>
    <row r="101" spans="2:65" s="12" customFormat="1" ht="13.5" x14ac:dyDescent="0.3">
      <c r="B101" s="208"/>
      <c r="C101" s="209"/>
      <c r="D101" s="198" t="s">
        <v>141</v>
      </c>
      <c r="E101" s="220" t="s">
        <v>20</v>
      </c>
      <c r="F101" s="221" t="s">
        <v>498</v>
      </c>
      <c r="G101" s="209"/>
      <c r="H101" s="222">
        <v>0.88</v>
      </c>
      <c r="I101" s="214"/>
      <c r="J101" s="209"/>
      <c r="K101" s="209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141</v>
      </c>
      <c r="AU101" s="219" t="s">
        <v>139</v>
      </c>
      <c r="AV101" s="12" t="s">
        <v>81</v>
      </c>
      <c r="AW101" s="12" t="s">
        <v>37</v>
      </c>
      <c r="AX101" s="12" t="s">
        <v>73</v>
      </c>
      <c r="AY101" s="219" t="s">
        <v>129</v>
      </c>
    </row>
    <row r="102" spans="2:65" s="14" customFormat="1" ht="13.5" x14ac:dyDescent="0.3">
      <c r="B102" s="238"/>
      <c r="C102" s="239"/>
      <c r="D102" s="210" t="s">
        <v>141</v>
      </c>
      <c r="E102" s="240" t="s">
        <v>20</v>
      </c>
      <c r="F102" s="241" t="s">
        <v>249</v>
      </c>
      <c r="G102" s="239"/>
      <c r="H102" s="242">
        <v>395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AT102" s="248" t="s">
        <v>141</v>
      </c>
      <c r="AU102" s="248" t="s">
        <v>139</v>
      </c>
      <c r="AV102" s="14" t="s">
        <v>138</v>
      </c>
      <c r="AW102" s="14" t="s">
        <v>37</v>
      </c>
      <c r="AX102" s="14" t="s">
        <v>22</v>
      </c>
      <c r="AY102" s="248" t="s">
        <v>129</v>
      </c>
    </row>
    <row r="103" spans="2:65" s="1" customFormat="1" ht="31.5" customHeight="1" x14ac:dyDescent="0.3">
      <c r="B103" s="35"/>
      <c r="C103" s="184" t="s">
        <v>81</v>
      </c>
      <c r="D103" s="184" t="s">
        <v>134</v>
      </c>
      <c r="E103" s="185" t="s">
        <v>544</v>
      </c>
      <c r="F103" s="186" t="s">
        <v>545</v>
      </c>
      <c r="G103" s="187" t="s">
        <v>137</v>
      </c>
      <c r="H103" s="188">
        <v>13825</v>
      </c>
      <c r="I103" s="189"/>
      <c r="J103" s="190">
        <f>ROUND(I103*H103,2)</f>
        <v>0</v>
      </c>
      <c r="K103" s="186" t="s">
        <v>20</v>
      </c>
      <c r="L103" s="55"/>
      <c r="M103" s="191" t="s">
        <v>20</v>
      </c>
      <c r="N103" s="192" t="s">
        <v>44</v>
      </c>
      <c r="O103" s="36"/>
      <c r="P103" s="193">
        <f>O103*H103</f>
        <v>0</v>
      </c>
      <c r="Q103" s="193">
        <v>0</v>
      </c>
      <c r="R103" s="193">
        <f>Q103*H103</f>
        <v>0</v>
      </c>
      <c r="S103" s="193">
        <v>0</v>
      </c>
      <c r="T103" s="194">
        <f>S103*H103</f>
        <v>0</v>
      </c>
      <c r="AR103" s="18" t="s">
        <v>138</v>
      </c>
      <c r="AT103" s="18" t="s">
        <v>134</v>
      </c>
      <c r="AU103" s="18" t="s">
        <v>139</v>
      </c>
      <c r="AY103" s="18" t="s">
        <v>129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18" t="s">
        <v>22</v>
      </c>
      <c r="BK103" s="195">
        <f>ROUND(I103*H103,2)</f>
        <v>0</v>
      </c>
      <c r="BL103" s="18" t="s">
        <v>138</v>
      </c>
      <c r="BM103" s="18" t="s">
        <v>546</v>
      </c>
    </row>
    <row r="104" spans="2:65" s="11" customFormat="1" ht="13.5" x14ac:dyDescent="0.3">
      <c r="B104" s="196"/>
      <c r="C104" s="197"/>
      <c r="D104" s="198" t="s">
        <v>141</v>
      </c>
      <c r="E104" s="199" t="s">
        <v>20</v>
      </c>
      <c r="F104" s="200" t="s">
        <v>547</v>
      </c>
      <c r="G104" s="197"/>
      <c r="H104" s="201" t="s">
        <v>20</v>
      </c>
      <c r="I104" s="202"/>
      <c r="J104" s="197"/>
      <c r="K104" s="197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141</v>
      </c>
      <c r="AU104" s="207" t="s">
        <v>139</v>
      </c>
      <c r="AV104" s="11" t="s">
        <v>22</v>
      </c>
      <c r="AW104" s="11" t="s">
        <v>37</v>
      </c>
      <c r="AX104" s="11" t="s">
        <v>73</v>
      </c>
      <c r="AY104" s="207" t="s">
        <v>129</v>
      </c>
    </row>
    <row r="105" spans="2:65" s="12" customFormat="1" ht="13.5" x14ac:dyDescent="0.3">
      <c r="B105" s="208"/>
      <c r="C105" s="209"/>
      <c r="D105" s="210" t="s">
        <v>141</v>
      </c>
      <c r="E105" s="211" t="s">
        <v>20</v>
      </c>
      <c r="F105" s="212" t="s">
        <v>548</v>
      </c>
      <c r="G105" s="209"/>
      <c r="H105" s="213">
        <v>13825</v>
      </c>
      <c r="I105" s="214"/>
      <c r="J105" s="209"/>
      <c r="K105" s="209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141</v>
      </c>
      <c r="AU105" s="219" t="s">
        <v>139</v>
      </c>
      <c r="AV105" s="12" t="s">
        <v>81</v>
      </c>
      <c r="AW105" s="12" t="s">
        <v>37</v>
      </c>
      <c r="AX105" s="12" t="s">
        <v>22</v>
      </c>
      <c r="AY105" s="219" t="s">
        <v>129</v>
      </c>
    </row>
    <row r="106" spans="2:65" s="1" customFormat="1" ht="31.5" customHeight="1" x14ac:dyDescent="0.3">
      <c r="B106" s="35"/>
      <c r="C106" s="184" t="s">
        <v>139</v>
      </c>
      <c r="D106" s="184" t="s">
        <v>134</v>
      </c>
      <c r="E106" s="185" t="s">
        <v>549</v>
      </c>
      <c r="F106" s="186" t="s">
        <v>550</v>
      </c>
      <c r="G106" s="187" t="s">
        <v>137</v>
      </c>
      <c r="H106" s="188">
        <v>395</v>
      </c>
      <c r="I106" s="189"/>
      <c r="J106" s="190">
        <f>ROUND(I106*H106,2)</f>
        <v>0</v>
      </c>
      <c r="K106" s="186" t="s">
        <v>20</v>
      </c>
      <c r="L106" s="55"/>
      <c r="M106" s="191" t="s">
        <v>20</v>
      </c>
      <c r="N106" s="192" t="s">
        <v>44</v>
      </c>
      <c r="O106" s="36"/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4">
        <f>S106*H106</f>
        <v>0</v>
      </c>
      <c r="AR106" s="18" t="s">
        <v>138</v>
      </c>
      <c r="AT106" s="18" t="s">
        <v>134</v>
      </c>
      <c r="AU106" s="18" t="s">
        <v>139</v>
      </c>
      <c r="AY106" s="18" t="s">
        <v>129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18" t="s">
        <v>22</v>
      </c>
      <c r="BK106" s="195">
        <f>ROUND(I106*H106,2)</f>
        <v>0</v>
      </c>
      <c r="BL106" s="18" t="s">
        <v>138</v>
      </c>
      <c r="BM106" s="18" t="s">
        <v>551</v>
      </c>
    </row>
    <row r="107" spans="2:65" s="1" customFormat="1" ht="31.5" customHeight="1" x14ac:dyDescent="0.3">
      <c r="B107" s="35"/>
      <c r="C107" s="184" t="s">
        <v>138</v>
      </c>
      <c r="D107" s="184" t="s">
        <v>134</v>
      </c>
      <c r="E107" s="185" t="s">
        <v>290</v>
      </c>
      <c r="F107" s="186" t="s">
        <v>291</v>
      </c>
      <c r="G107" s="187" t="s">
        <v>137</v>
      </c>
      <c r="H107" s="188">
        <v>150</v>
      </c>
      <c r="I107" s="189"/>
      <c r="J107" s="190">
        <f>ROUND(I107*H107,2)</f>
        <v>0</v>
      </c>
      <c r="K107" s="186" t="s">
        <v>147</v>
      </c>
      <c r="L107" s="55"/>
      <c r="M107" s="191" t="s">
        <v>20</v>
      </c>
      <c r="N107" s="192" t="s">
        <v>44</v>
      </c>
      <c r="O107" s="36"/>
      <c r="P107" s="193">
        <f>O107*H107</f>
        <v>0</v>
      </c>
      <c r="Q107" s="193">
        <v>0</v>
      </c>
      <c r="R107" s="193">
        <f>Q107*H107</f>
        <v>0</v>
      </c>
      <c r="S107" s="193">
        <v>0</v>
      </c>
      <c r="T107" s="194">
        <f>S107*H107</f>
        <v>0</v>
      </c>
      <c r="AR107" s="18" t="s">
        <v>138</v>
      </c>
      <c r="AT107" s="18" t="s">
        <v>134</v>
      </c>
      <c r="AU107" s="18" t="s">
        <v>139</v>
      </c>
      <c r="AY107" s="18" t="s">
        <v>129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18" t="s">
        <v>22</v>
      </c>
      <c r="BK107" s="195">
        <f>ROUND(I107*H107,2)</f>
        <v>0</v>
      </c>
      <c r="BL107" s="18" t="s">
        <v>138</v>
      </c>
      <c r="BM107" s="18" t="s">
        <v>552</v>
      </c>
    </row>
    <row r="108" spans="2:65" s="11" customFormat="1" ht="13.5" x14ac:dyDescent="0.3">
      <c r="B108" s="196"/>
      <c r="C108" s="197"/>
      <c r="D108" s="198" t="s">
        <v>141</v>
      </c>
      <c r="E108" s="199" t="s">
        <v>20</v>
      </c>
      <c r="F108" s="200" t="s">
        <v>293</v>
      </c>
      <c r="G108" s="197"/>
      <c r="H108" s="201" t="s">
        <v>20</v>
      </c>
      <c r="I108" s="202"/>
      <c r="J108" s="197"/>
      <c r="K108" s="197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141</v>
      </c>
      <c r="AU108" s="207" t="s">
        <v>139</v>
      </c>
      <c r="AV108" s="11" t="s">
        <v>22</v>
      </c>
      <c r="AW108" s="11" t="s">
        <v>37</v>
      </c>
      <c r="AX108" s="11" t="s">
        <v>73</v>
      </c>
      <c r="AY108" s="207" t="s">
        <v>129</v>
      </c>
    </row>
    <row r="109" spans="2:65" s="11" customFormat="1" ht="13.5" x14ac:dyDescent="0.3">
      <c r="B109" s="196"/>
      <c r="C109" s="197"/>
      <c r="D109" s="198" t="s">
        <v>141</v>
      </c>
      <c r="E109" s="199" t="s">
        <v>20</v>
      </c>
      <c r="F109" s="200" t="s">
        <v>553</v>
      </c>
      <c r="G109" s="197"/>
      <c r="H109" s="201" t="s">
        <v>20</v>
      </c>
      <c r="I109" s="202"/>
      <c r="J109" s="197"/>
      <c r="K109" s="197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141</v>
      </c>
      <c r="AU109" s="207" t="s">
        <v>139</v>
      </c>
      <c r="AV109" s="11" t="s">
        <v>22</v>
      </c>
      <c r="AW109" s="11" t="s">
        <v>37</v>
      </c>
      <c r="AX109" s="11" t="s">
        <v>73</v>
      </c>
      <c r="AY109" s="207" t="s">
        <v>129</v>
      </c>
    </row>
    <row r="110" spans="2:65" s="11" customFormat="1" ht="13.5" x14ac:dyDescent="0.3">
      <c r="B110" s="196"/>
      <c r="C110" s="197"/>
      <c r="D110" s="198" t="s">
        <v>141</v>
      </c>
      <c r="E110" s="199" t="s">
        <v>20</v>
      </c>
      <c r="F110" s="200" t="s">
        <v>295</v>
      </c>
      <c r="G110" s="197"/>
      <c r="H110" s="201" t="s">
        <v>20</v>
      </c>
      <c r="I110" s="202"/>
      <c r="J110" s="197"/>
      <c r="K110" s="197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141</v>
      </c>
      <c r="AU110" s="207" t="s">
        <v>139</v>
      </c>
      <c r="AV110" s="11" t="s">
        <v>22</v>
      </c>
      <c r="AW110" s="11" t="s">
        <v>37</v>
      </c>
      <c r="AX110" s="11" t="s">
        <v>73</v>
      </c>
      <c r="AY110" s="207" t="s">
        <v>129</v>
      </c>
    </row>
    <row r="111" spans="2:65" s="12" customFormat="1" ht="13.5" x14ac:dyDescent="0.3">
      <c r="B111" s="208"/>
      <c r="C111" s="209"/>
      <c r="D111" s="210" t="s">
        <v>141</v>
      </c>
      <c r="E111" s="211" t="s">
        <v>20</v>
      </c>
      <c r="F111" s="212" t="s">
        <v>554</v>
      </c>
      <c r="G111" s="209"/>
      <c r="H111" s="213">
        <v>150</v>
      </c>
      <c r="I111" s="214"/>
      <c r="J111" s="209"/>
      <c r="K111" s="209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141</v>
      </c>
      <c r="AU111" s="219" t="s">
        <v>139</v>
      </c>
      <c r="AV111" s="12" t="s">
        <v>81</v>
      </c>
      <c r="AW111" s="12" t="s">
        <v>37</v>
      </c>
      <c r="AX111" s="12" t="s">
        <v>22</v>
      </c>
      <c r="AY111" s="219" t="s">
        <v>129</v>
      </c>
    </row>
    <row r="112" spans="2:65" s="1" customFormat="1" ht="22.5" customHeight="1" x14ac:dyDescent="0.3">
      <c r="B112" s="35"/>
      <c r="C112" s="184" t="s">
        <v>158</v>
      </c>
      <c r="D112" s="184" t="s">
        <v>134</v>
      </c>
      <c r="E112" s="185" t="s">
        <v>555</v>
      </c>
      <c r="F112" s="186" t="s">
        <v>556</v>
      </c>
      <c r="G112" s="187" t="s">
        <v>137</v>
      </c>
      <c r="H112" s="188">
        <v>84</v>
      </c>
      <c r="I112" s="189"/>
      <c r="J112" s="190">
        <f>ROUND(I112*H112,2)</f>
        <v>0</v>
      </c>
      <c r="K112" s="186" t="s">
        <v>20</v>
      </c>
      <c r="L112" s="55"/>
      <c r="M112" s="191" t="s">
        <v>20</v>
      </c>
      <c r="N112" s="192" t="s">
        <v>44</v>
      </c>
      <c r="O112" s="36"/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4">
        <f>S112*H112</f>
        <v>0</v>
      </c>
      <c r="AR112" s="18" t="s">
        <v>138</v>
      </c>
      <c r="AT112" s="18" t="s">
        <v>134</v>
      </c>
      <c r="AU112" s="18" t="s">
        <v>139</v>
      </c>
      <c r="AY112" s="18" t="s">
        <v>129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18" t="s">
        <v>22</v>
      </c>
      <c r="BK112" s="195">
        <f>ROUND(I112*H112,2)</f>
        <v>0</v>
      </c>
      <c r="BL112" s="18" t="s">
        <v>138</v>
      </c>
      <c r="BM112" s="18" t="s">
        <v>557</v>
      </c>
    </row>
    <row r="113" spans="2:65" s="12" customFormat="1" ht="13.5" x14ac:dyDescent="0.3">
      <c r="B113" s="208"/>
      <c r="C113" s="209"/>
      <c r="D113" s="198" t="s">
        <v>141</v>
      </c>
      <c r="E113" s="220" t="s">
        <v>20</v>
      </c>
      <c r="F113" s="221" t="s">
        <v>558</v>
      </c>
      <c r="G113" s="209"/>
      <c r="H113" s="222">
        <v>50.4</v>
      </c>
      <c r="I113" s="214"/>
      <c r="J113" s="209"/>
      <c r="K113" s="209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141</v>
      </c>
      <c r="AU113" s="219" t="s">
        <v>139</v>
      </c>
      <c r="AV113" s="12" t="s">
        <v>81</v>
      </c>
      <c r="AW113" s="12" t="s">
        <v>37</v>
      </c>
      <c r="AX113" s="12" t="s">
        <v>73</v>
      </c>
      <c r="AY113" s="219" t="s">
        <v>129</v>
      </c>
    </row>
    <row r="114" spans="2:65" s="12" customFormat="1" ht="13.5" x14ac:dyDescent="0.3">
      <c r="B114" s="208"/>
      <c r="C114" s="209"/>
      <c r="D114" s="198" t="s">
        <v>141</v>
      </c>
      <c r="E114" s="220" t="s">
        <v>20</v>
      </c>
      <c r="F114" s="221" t="s">
        <v>559</v>
      </c>
      <c r="G114" s="209"/>
      <c r="H114" s="222">
        <v>32.880000000000003</v>
      </c>
      <c r="I114" s="214"/>
      <c r="J114" s="209"/>
      <c r="K114" s="209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141</v>
      </c>
      <c r="AU114" s="219" t="s">
        <v>139</v>
      </c>
      <c r="AV114" s="12" t="s">
        <v>81</v>
      </c>
      <c r="AW114" s="12" t="s">
        <v>37</v>
      </c>
      <c r="AX114" s="12" t="s">
        <v>73</v>
      </c>
      <c r="AY114" s="219" t="s">
        <v>129</v>
      </c>
    </row>
    <row r="115" spans="2:65" s="12" customFormat="1" ht="13.5" x14ac:dyDescent="0.3">
      <c r="B115" s="208"/>
      <c r="C115" s="209"/>
      <c r="D115" s="198" t="s">
        <v>141</v>
      </c>
      <c r="E115" s="220" t="s">
        <v>20</v>
      </c>
      <c r="F115" s="221" t="s">
        <v>560</v>
      </c>
      <c r="G115" s="209"/>
      <c r="H115" s="222">
        <v>0.72</v>
      </c>
      <c r="I115" s="214"/>
      <c r="J115" s="209"/>
      <c r="K115" s="209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141</v>
      </c>
      <c r="AU115" s="219" t="s">
        <v>139</v>
      </c>
      <c r="AV115" s="12" t="s">
        <v>81</v>
      </c>
      <c r="AW115" s="12" t="s">
        <v>37</v>
      </c>
      <c r="AX115" s="12" t="s">
        <v>73</v>
      </c>
      <c r="AY115" s="219" t="s">
        <v>129</v>
      </c>
    </row>
    <row r="116" spans="2:65" s="14" customFormat="1" ht="13.5" x14ac:dyDescent="0.3">
      <c r="B116" s="238"/>
      <c r="C116" s="239"/>
      <c r="D116" s="210" t="s">
        <v>141</v>
      </c>
      <c r="E116" s="240" t="s">
        <v>20</v>
      </c>
      <c r="F116" s="241" t="s">
        <v>249</v>
      </c>
      <c r="G116" s="239"/>
      <c r="H116" s="242">
        <v>84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141</v>
      </c>
      <c r="AU116" s="248" t="s">
        <v>139</v>
      </c>
      <c r="AV116" s="14" t="s">
        <v>138</v>
      </c>
      <c r="AW116" s="14" t="s">
        <v>37</v>
      </c>
      <c r="AX116" s="14" t="s">
        <v>22</v>
      </c>
      <c r="AY116" s="248" t="s">
        <v>129</v>
      </c>
    </row>
    <row r="117" spans="2:65" s="1" customFormat="1" ht="22.5" customHeight="1" x14ac:dyDescent="0.3">
      <c r="B117" s="35"/>
      <c r="C117" s="184" t="s">
        <v>165</v>
      </c>
      <c r="D117" s="184" t="s">
        <v>134</v>
      </c>
      <c r="E117" s="185" t="s">
        <v>561</v>
      </c>
      <c r="F117" s="186" t="s">
        <v>562</v>
      </c>
      <c r="G117" s="187" t="s">
        <v>137</v>
      </c>
      <c r="H117" s="188">
        <v>2940</v>
      </c>
      <c r="I117" s="189"/>
      <c r="J117" s="190">
        <f>ROUND(I117*H117,2)</f>
        <v>0</v>
      </c>
      <c r="K117" s="186" t="s">
        <v>20</v>
      </c>
      <c r="L117" s="55"/>
      <c r="M117" s="191" t="s">
        <v>20</v>
      </c>
      <c r="N117" s="192" t="s">
        <v>44</v>
      </c>
      <c r="O117" s="36"/>
      <c r="P117" s="193">
        <f>O117*H117</f>
        <v>0</v>
      </c>
      <c r="Q117" s="193">
        <v>0</v>
      </c>
      <c r="R117" s="193">
        <f>Q117*H117</f>
        <v>0</v>
      </c>
      <c r="S117" s="193">
        <v>0</v>
      </c>
      <c r="T117" s="194">
        <f>S117*H117</f>
        <v>0</v>
      </c>
      <c r="AR117" s="18" t="s">
        <v>138</v>
      </c>
      <c r="AT117" s="18" t="s">
        <v>134</v>
      </c>
      <c r="AU117" s="18" t="s">
        <v>139</v>
      </c>
      <c r="AY117" s="18" t="s">
        <v>129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18" t="s">
        <v>22</v>
      </c>
      <c r="BK117" s="195">
        <f>ROUND(I117*H117,2)</f>
        <v>0</v>
      </c>
      <c r="BL117" s="18" t="s">
        <v>138</v>
      </c>
      <c r="BM117" s="18" t="s">
        <v>563</v>
      </c>
    </row>
    <row r="118" spans="2:65" s="11" customFormat="1" ht="13.5" x14ac:dyDescent="0.3">
      <c r="B118" s="196"/>
      <c r="C118" s="197"/>
      <c r="D118" s="198" t="s">
        <v>141</v>
      </c>
      <c r="E118" s="199" t="s">
        <v>20</v>
      </c>
      <c r="F118" s="200" t="s">
        <v>547</v>
      </c>
      <c r="G118" s="197"/>
      <c r="H118" s="201" t="s">
        <v>20</v>
      </c>
      <c r="I118" s="202"/>
      <c r="J118" s="197"/>
      <c r="K118" s="197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141</v>
      </c>
      <c r="AU118" s="207" t="s">
        <v>139</v>
      </c>
      <c r="AV118" s="11" t="s">
        <v>22</v>
      </c>
      <c r="AW118" s="11" t="s">
        <v>37</v>
      </c>
      <c r="AX118" s="11" t="s">
        <v>73</v>
      </c>
      <c r="AY118" s="207" t="s">
        <v>129</v>
      </c>
    </row>
    <row r="119" spans="2:65" s="12" customFormat="1" ht="13.5" x14ac:dyDescent="0.3">
      <c r="B119" s="208"/>
      <c r="C119" s="209"/>
      <c r="D119" s="210" t="s">
        <v>141</v>
      </c>
      <c r="E119" s="211" t="s">
        <v>20</v>
      </c>
      <c r="F119" s="212" t="s">
        <v>564</v>
      </c>
      <c r="G119" s="209"/>
      <c r="H119" s="213">
        <v>2940</v>
      </c>
      <c r="I119" s="214"/>
      <c r="J119" s="209"/>
      <c r="K119" s="209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141</v>
      </c>
      <c r="AU119" s="219" t="s">
        <v>139</v>
      </c>
      <c r="AV119" s="12" t="s">
        <v>81</v>
      </c>
      <c r="AW119" s="12" t="s">
        <v>37</v>
      </c>
      <c r="AX119" s="12" t="s">
        <v>22</v>
      </c>
      <c r="AY119" s="219" t="s">
        <v>129</v>
      </c>
    </row>
    <row r="120" spans="2:65" s="1" customFormat="1" ht="22.5" customHeight="1" x14ac:dyDescent="0.3">
      <c r="B120" s="35"/>
      <c r="C120" s="184" t="s">
        <v>171</v>
      </c>
      <c r="D120" s="184" t="s">
        <v>134</v>
      </c>
      <c r="E120" s="185" t="s">
        <v>565</v>
      </c>
      <c r="F120" s="186" t="s">
        <v>566</v>
      </c>
      <c r="G120" s="187" t="s">
        <v>137</v>
      </c>
      <c r="H120" s="188">
        <v>84</v>
      </c>
      <c r="I120" s="189"/>
      <c r="J120" s="190">
        <f>ROUND(I120*H120,2)</f>
        <v>0</v>
      </c>
      <c r="K120" s="186" t="s">
        <v>20</v>
      </c>
      <c r="L120" s="55"/>
      <c r="M120" s="191" t="s">
        <v>20</v>
      </c>
      <c r="N120" s="192" t="s">
        <v>44</v>
      </c>
      <c r="O120" s="36"/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AR120" s="18" t="s">
        <v>138</v>
      </c>
      <c r="AT120" s="18" t="s">
        <v>134</v>
      </c>
      <c r="AU120" s="18" t="s">
        <v>139</v>
      </c>
      <c r="AY120" s="18" t="s">
        <v>129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18" t="s">
        <v>22</v>
      </c>
      <c r="BK120" s="195">
        <f>ROUND(I120*H120,2)</f>
        <v>0</v>
      </c>
      <c r="BL120" s="18" t="s">
        <v>138</v>
      </c>
      <c r="BM120" s="18" t="s">
        <v>567</v>
      </c>
    </row>
    <row r="121" spans="2:65" s="1" customFormat="1" ht="22.5" customHeight="1" x14ac:dyDescent="0.3">
      <c r="B121" s="35"/>
      <c r="C121" s="184" t="s">
        <v>178</v>
      </c>
      <c r="D121" s="184" t="s">
        <v>134</v>
      </c>
      <c r="E121" s="185" t="s">
        <v>568</v>
      </c>
      <c r="F121" s="186" t="s">
        <v>569</v>
      </c>
      <c r="G121" s="187" t="s">
        <v>307</v>
      </c>
      <c r="H121" s="188">
        <v>1</v>
      </c>
      <c r="I121" s="189"/>
      <c r="J121" s="190">
        <f>ROUND(I121*H121,2)</f>
        <v>0</v>
      </c>
      <c r="K121" s="186" t="s">
        <v>20</v>
      </c>
      <c r="L121" s="55"/>
      <c r="M121" s="191" t="s">
        <v>20</v>
      </c>
      <c r="N121" s="192" t="s">
        <v>44</v>
      </c>
      <c r="O121" s="36"/>
      <c r="P121" s="193">
        <f>O121*H121</f>
        <v>0</v>
      </c>
      <c r="Q121" s="193">
        <v>0</v>
      </c>
      <c r="R121" s="193">
        <f>Q121*H121</f>
        <v>0</v>
      </c>
      <c r="S121" s="193">
        <v>0</v>
      </c>
      <c r="T121" s="194">
        <f>S121*H121</f>
        <v>0</v>
      </c>
      <c r="AR121" s="18" t="s">
        <v>138</v>
      </c>
      <c r="AT121" s="18" t="s">
        <v>134</v>
      </c>
      <c r="AU121" s="18" t="s">
        <v>139</v>
      </c>
      <c r="AY121" s="18" t="s">
        <v>129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18" t="s">
        <v>22</v>
      </c>
      <c r="BK121" s="195">
        <f>ROUND(I121*H121,2)</f>
        <v>0</v>
      </c>
      <c r="BL121" s="18" t="s">
        <v>138</v>
      </c>
      <c r="BM121" s="18" t="s">
        <v>570</v>
      </c>
    </row>
    <row r="122" spans="2:65" s="1" customFormat="1" ht="22.5" customHeight="1" x14ac:dyDescent="0.3">
      <c r="B122" s="35"/>
      <c r="C122" s="184" t="s">
        <v>185</v>
      </c>
      <c r="D122" s="184" t="s">
        <v>134</v>
      </c>
      <c r="E122" s="185" t="s">
        <v>571</v>
      </c>
      <c r="F122" s="186" t="s">
        <v>572</v>
      </c>
      <c r="G122" s="187" t="s">
        <v>137</v>
      </c>
      <c r="H122" s="188">
        <v>200</v>
      </c>
      <c r="I122" s="189"/>
      <c r="J122" s="190">
        <f>ROUND(I122*H122,2)</f>
        <v>0</v>
      </c>
      <c r="K122" s="186" t="s">
        <v>20</v>
      </c>
      <c r="L122" s="55"/>
      <c r="M122" s="191" t="s">
        <v>20</v>
      </c>
      <c r="N122" s="192" t="s">
        <v>44</v>
      </c>
      <c r="O122" s="36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AR122" s="18" t="s">
        <v>138</v>
      </c>
      <c r="AT122" s="18" t="s">
        <v>134</v>
      </c>
      <c r="AU122" s="18" t="s">
        <v>139</v>
      </c>
      <c r="AY122" s="18" t="s">
        <v>129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18" t="s">
        <v>22</v>
      </c>
      <c r="BK122" s="195">
        <f>ROUND(I122*H122,2)</f>
        <v>0</v>
      </c>
      <c r="BL122" s="18" t="s">
        <v>138</v>
      </c>
      <c r="BM122" s="18" t="s">
        <v>573</v>
      </c>
    </row>
    <row r="123" spans="2:65" s="10" customFormat="1" ht="22.35" customHeight="1" x14ac:dyDescent="0.3">
      <c r="B123" s="165"/>
      <c r="C123" s="166"/>
      <c r="D123" s="181" t="s">
        <v>72</v>
      </c>
      <c r="E123" s="182" t="s">
        <v>163</v>
      </c>
      <c r="F123" s="182" t="s">
        <v>164</v>
      </c>
      <c r="G123" s="166"/>
      <c r="H123" s="166"/>
      <c r="I123" s="169"/>
      <c r="J123" s="183">
        <f>BK123</f>
        <v>0</v>
      </c>
      <c r="K123" s="166"/>
      <c r="L123" s="171"/>
      <c r="M123" s="172"/>
      <c r="N123" s="173"/>
      <c r="O123" s="173"/>
      <c r="P123" s="174">
        <f>SUM(P124:P136)</f>
        <v>0</v>
      </c>
      <c r="Q123" s="173"/>
      <c r="R123" s="174">
        <f>SUM(R124:R136)</f>
        <v>0</v>
      </c>
      <c r="S123" s="173"/>
      <c r="T123" s="175">
        <f>SUM(T124:T136)</f>
        <v>19.187990000000003</v>
      </c>
      <c r="AR123" s="176" t="s">
        <v>22</v>
      </c>
      <c r="AT123" s="177" t="s">
        <v>72</v>
      </c>
      <c r="AU123" s="177" t="s">
        <v>81</v>
      </c>
      <c r="AY123" s="176" t="s">
        <v>129</v>
      </c>
      <c r="BK123" s="178">
        <f>SUM(BK124:BK136)</f>
        <v>0</v>
      </c>
    </row>
    <row r="124" spans="2:65" s="1" customFormat="1" ht="22.5" customHeight="1" x14ac:dyDescent="0.3">
      <c r="B124" s="35"/>
      <c r="C124" s="184" t="s">
        <v>27</v>
      </c>
      <c r="D124" s="184" t="s">
        <v>134</v>
      </c>
      <c r="E124" s="185" t="s">
        <v>574</v>
      </c>
      <c r="F124" s="186" t="s">
        <v>575</v>
      </c>
      <c r="G124" s="187" t="s">
        <v>137</v>
      </c>
      <c r="H124" s="188">
        <v>105</v>
      </c>
      <c r="I124" s="189"/>
      <c r="J124" s="190">
        <f>ROUND(I124*H124,2)</f>
        <v>0</v>
      </c>
      <c r="K124" s="186" t="s">
        <v>20</v>
      </c>
      <c r="L124" s="55"/>
      <c r="M124" s="191" t="s">
        <v>20</v>
      </c>
      <c r="N124" s="192" t="s">
        <v>44</v>
      </c>
      <c r="O124" s="36"/>
      <c r="P124" s="193">
        <f>O124*H124</f>
        <v>0</v>
      </c>
      <c r="Q124" s="193">
        <v>0</v>
      </c>
      <c r="R124" s="193">
        <f>Q124*H124</f>
        <v>0</v>
      </c>
      <c r="S124" s="193">
        <v>1.4999999999999999E-2</v>
      </c>
      <c r="T124" s="194">
        <f>S124*H124</f>
        <v>1.575</v>
      </c>
      <c r="AR124" s="18" t="s">
        <v>138</v>
      </c>
      <c r="AT124" s="18" t="s">
        <v>134</v>
      </c>
      <c r="AU124" s="18" t="s">
        <v>139</v>
      </c>
      <c r="AY124" s="18" t="s">
        <v>129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8" t="s">
        <v>22</v>
      </c>
      <c r="BK124" s="195">
        <f>ROUND(I124*H124,2)</f>
        <v>0</v>
      </c>
      <c r="BL124" s="18" t="s">
        <v>138</v>
      </c>
      <c r="BM124" s="18" t="s">
        <v>576</v>
      </c>
    </row>
    <row r="125" spans="2:65" s="11" customFormat="1" ht="13.5" x14ac:dyDescent="0.3">
      <c r="B125" s="196"/>
      <c r="C125" s="197"/>
      <c r="D125" s="198" t="s">
        <v>141</v>
      </c>
      <c r="E125" s="199" t="s">
        <v>20</v>
      </c>
      <c r="F125" s="200" t="s">
        <v>577</v>
      </c>
      <c r="G125" s="197"/>
      <c r="H125" s="201" t="s">
        <v>20</v>
      </c>
      <c r="I125" s="202"/>
      <c r="J125" s="197"/>
      <c r="K125" s="197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141</v>
      </c>
      <c r="AU125" s="207" t="s">
        <v>139</v>
      </c>
      <c r="AV125" s="11" t="s">
        <v>22</v>
      </c>
      <c r="AW125" s="11" t="s">
        <v>37</v>
      </c>
      <c r="AX125" s="11" t="s">
        <v>73</v>
      </c>
      <c r="AY125" s="207" t="s">
        <v>129</v>
      </c>
    </row>
    <row r="126" spans="2:65" s="11" customFormat="1" ht="13.5" x14ac:dyDescent="0.3">
      <c r="B126" s="196"/>
      <c r="C126" s="197"/>
      <c r="D126" s="198" t="s">
        <v>141</v>
      </c>
      <c r="E126" s="199" t="s">
        <v>20</v>
      </c>
      <c r="F126" s="200" t="s">
        <v>578</v>
      </c>
      <c r="G126" s="197"/>
      <c r="H126" s="201" t="s">
        <v>20</v>
      </c>
      <c r="I126" s="202"/>
      <c r="J126" s="197"/>
      <c r="K126" s="197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141</v>
      </c>
      <c r="AU126" s="207" t="s">
        <v>139</v>
      </c>
      <c r="AV126" s="11" t="s">
        <v>22</v>
      </c>
      <c r="AW126" s="11" t="s">
        <v>37</v>
      </c>
      <c r="AX126" s="11" t="s">
        <v>73</v>
      </c>
      <c r="AY126" s="207" t="s">
        <v>129</v>
      </c>
    </row>
    <row r="127" spans="2:65" s="12" customFormat="1" ht="13.5" x14ac:dyDescent="0.3">
      <c r="B127" s="208"/>
      <c r="C127" s="209"/>
      <c r="D127" s="210" t="s">
        <v>141</v>
      </c>
      <c r="E127" s="211" t="s">
        <v>20</v>
      </c>
      <c r="F127" s="212" t="s">
        <v>579</v>
      </c>
      <c r="G127" s="209"/>
      <c r="H127" s="213">
        <v>105</v>
      </c>
      <c r="I127" s="214"/>
      <c r="J127" s="209"/>
      <c r="K127" s="209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141</v>
      </c>
      <c r="AU127" s="219" t="s">
        <v>139</v>
      </c>
      <c r="AV127" s="12" t="s">
        <v>81</v>
      </c>
      <c r="AW127" s="12" t="s">
        <v>37</v>
      </c>
      <c r="AX127" s="12" t="s">
        <v>22</v>
      </c>
      <c r="AY127" s="219" t="s">
        <v>129</v>
      </c>
    </row>
    <row r="128" spans="2:65" s="1" customFormat="1" ht="22.5" customHeight="1" x14ac:dyDescent="0.3">
      <c r="B128" s="35"/>
      <c r="C128" s="184" t="s">
        <v>195</v>
      </c>
      <c r="D128" s="184" t="s">
        <v>134</v>
      </c>
      <c r="E128" s="185" t="s">
        <v>580</v>
      </c>
      <c r="F128" s="186" t="s">
        <v>581</v>
      </c>
      <c r="G128" s="187" t="s">
        <v>137</v>
      </c>
      <c r="H128" s="188">
        <v>210</v>
      </c>
      <c r="I128" s="189"/>
      <c r="J128" s="190">
        <f t="shared" ref="J128:J136" si="0">ROUND(I128*H128,2)</f>
        <v>0</v>
      </c>
      <c r="K128" s="186" t="s">
        <v>147</v>
      </c>
      <c r="L128" s="55"/>
      <c r="M128" s="191" t="s">
        <v>20</v>
      </c>
      <c r="N128" s="192" t="s">
        <v>44</v>
      </c>
      <c r="O128" s="36"/>
      <c r="P128" s="193">
        <f t="shared" ref="P128:P136" si="1">O128*H128</f>
        <v>0</v>
      </c>
      <c r="Q128" s="193">
        <v>0</v>
      </c>
      <c r="R128" s="193">
        <f t="shared" ref="R128:R136" si="2">Q128*H128</f>
        <v>0</v>
      </c>
      <c r="S128" s="193">
        <v>7.0000000000000001E-3</v>
      </c>
      <c r="T128" s="194">
        <f t="shared" ref="T128:T136" si="3">S128*H128</f>
        <v>1.47</v>
      </c>
      <c r="AR128" s="18" t="s">
        <v>138</v>
      </c>
      <c r="AT128" s="18" t="s">
        <v>134</v>
      </c>
      <c r="AU128" s="18" t="s">
        <v>139</v>
      </c>
      <c r="AY128" s="18" t="s">
        <v>129</v>
      </c>
      <c r="BE128" s="195">
        <f t="shared" ref="BE128:BE136" si="4">IF(N128="základní",J128,0)</f>
        <v>0</v>
      </c>
      <c r="BF128" s="195">
        <f t="shared" ref="BF128:BF136" si="5">IF(N128="snížená",J128,0)</f>
        <v>0</v>
      </c>
      <c r="BG128" s="195">
        <f t="shared" ref="BG128:BG136" si="6">IF(N128="zákl. přenesená",J128,0)</f>
        <v>0</v>
      </c>
      <c r="BH128" s="195">
        <f t="shared" ref="BH128:BH136" si="7">IF(N128="sníž. přenesená",J128,0)</f>
        <v>0</v>
      </c>
      <c r="BI128" s="195">
        <f t="shared" ref="BI128:BI136" si="8">IF(N128="nulová",J128,0)</f>
        <v>0</v>
      </c>
      <c r="BJ128" s="18" t="s">
        <v>22</v>
      </c>
      <c r="BK128" s="195">
        <f t="shared" ref="BK128:BK136" si="9">ROUND(I128*H128,2)</f>
        <v>0</v>
      </c>
      <c r="BL128" s="18" t="s">
        <v>138</v>
      </c>
      <c r="BM128" s="18" t="s">
        <v>582</v>
      </c>
    </row>
    <row r="129" spans="2:65" s="1" customFormat="1" ht="22.5" customHeight="1" x14ac:dyDescent="0.3">
      <c r="B129" s="35"/>
      <c r="C129" s="184" t="s">
        <v>201</v>
      </c>
      <c r="D129" s="184" t="s">
        <v>134</v>
      </c>
      <c r="E129" s="185" t="s">
        <v>583</v>
      </c>
      <c r="F129" s="186" t="s">
        <v>584</v>
      </c>
      <c r="G129" s="187" t="s">
        <v>585</v>
      </c>
      <c r="H129" s="188">
        <v>19</v>
      </c>
      <c r="I129" s="189"/>
      <c r="J129" s="190">
        <f t="shared" si="0"/>
        <v>0</v>
      </c>
      <c r="K129" s="186" t="s">
        <v>147</v>
      </c>
      <c r="L129" s="55"/>
      <c r="M129" s="191" t="s">
        <v>20</v>
      </c>
      <c r="N129" s="192" t="s">
        <v>44</v>
      </c>
      <c r="O129" s="36"/>
      <c r="P129" s="193">
        <f t="shared" si="1"/>
        <v>0</v>
      </c>
      <c r="Q129" s="193">
        <v>0</v>
      </c>
      <c r="R129" s="193">
        <f t="shared" si="2"/>
        <v>0</v>
      </c>
      <c r="S129" s="193">
        <v>1.91E-3</v>
      </c>
      <c r="T129" s="194">
        <f t="shared" si="3"/>
        <v>3.6290000000000003E-2</v>
      </c>
      <c r="AR129" s="18" t="s">
        <v>138</v>
      </c>
      <c r="AT129" s="18" t="s">
        <v>134</v>
      </c>
      <c r="AU129" s="18" t="s">
        <v>139</v>
      </c>
      <c r="AY129" s="18" t="s">
        <v>129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18" t="s">
        <v>22</v>
      </c>
      <c r="BK129" s="195">
        <f t="shared" si="9"/>
        <v>0</v>
      </c>
      <c r="BL129" s="18" t="s">
        <v>138</v>
      </c>
      <c r="BM129" s="18" t="s">
        <v>586</v>
      </c>
    </row>
    <row r="130" spans="2:65" s="1" customFormat="1" ht="22.5" customHeight="1" x14ac:dyDescent="0.3">
      <c r="B130" s="35"/>
      <c r="C130" s="184" t="s">
        <v>207</v>
      </c>
      <c r="D130" s="184" t="s">
        <v>134</v>
      </c>
      <c r="E130" s="185" t="s">
        <v>587</v>
      </c>
      <c r="F130" s="186" t="s">
        <v>588</v>
      </c>
      <c r="G130" s="187" t="s">
        <v>585</v>
      </c>
      <c r="H130" s="188">
        <v>13</v>
      </c>
      <c r="I130" s="189"/>
      <c r="J130" s="190">
        <f t="shared" si="0"/>
        <v>0</v>
      </c>
      <c r="K130" s="186" t="s">
        <v>147</v>
      </c>
      <c r="L130" s="55"/>
      <c r="M130" s="191" t="s">
        <v>20</v>
      </c>
      <c r="N130" s="192" t="s">
        <v>44</v>
      </c>
      <c r="O130" s="36"/>
      <c r="P130" s="193">
        <f t="shared" si="1"/>
        <v>0</v>
      </c>
      <c r="Q130" s="193">
        <v>0</v>
      </c>
      <c r="R130" s="193">
        <f t="shared" si="2"/>
        <v>0</v>
      </c>
      <c r="S130" s="193">
        <v>1.67E-3</v>
      </c>
      <c r="T130" s="194">
        <f t="shared" si="3"/>
        <v>2.171E-2</v>
      </c>
      <c r="AR130" s="18" t="s">
        <v>138</v>
      </c>
      <c r="AT130" s="18" t="s">
        <v>134</v>
      </c>
      <c r="AU130" s="18" t="s">
        <v>139</v>
      </c>
      <c r="AY130" s="18" t="s">
        <v>129</v>
      </c>
      <c r="BE130" s="195">
        <f t="shared" si="4"/>
        <v>0</v>
      </c>
      <c r="BF130" s="195">
        <f t="shared" si="5"/>
        <v>0</v>
      </c>
      <c r="BG130" s="195">
        <f t="shared" si="6"/>
        <v>0</v>
      </c>
      <c r="BH130" s="195">
        <f t="shared" si="7"/>
        <v>0</v>
      </c>
      <c r="BI130" s="195">
        <f t="shared" si="8"/>
        <v>0</v>
      </c>
      <c r="BJ130" s="18" t="s">
        <v>22</v>
      </c>
      <c r="BK130" s="195">
        <f t="shared" si="9"/>
        <v>0</v>
      </c>
      <c r="BL130" s="18" t="s">
        <v>138</v>
      </c>
      <c r="BM130" s="18" t="s">
        <v>589</v>
      </c>
    </row>
    <row r="131" spans="2:65" s="1" customFormat="1" ht="22.5" customHeight="1" x14ac:dyDescent="0.3">
      <c r="B131" s="35"/>
      <c r="C131" s="184" t="s">
        <v>315</v>
      </c>
      <c r="D131" s="184" t="s">
        <v>134</v>
      </c>
      <c r="E131" s="185" t="s">
        <v>587</v>
      </c>
      <c r="F131" s="186" t="s">
        <v>588</v>
      </c>
      <c r="G131" s="187" t="s">
        <v>585</v>
      </c>
      <c r="H131" s="188">
        <v>12</v>
      </c>
      <c r="I131" s="189"/>
      <c r="J131" s="190">
        <f t="shared" si="0"/>
        <v>0</v>
      </c>
      <c r="K131" s="186" t="s">
        <v>147</v>
      </c>
      <c r="L131" s="55"/>
      <c r="M131" s="191" t="s">
        <v>20</v>
      </c>
      <c r="N131" s="192" t="s">
        <v>44</v>
      </c>
      <c r="O131" s="36"/>
      <c r="P131" s="193">
        <f t="shared" si="1"/>
        <v>0</v>
      </c>
      <c r="Q131" s="193">
        <v>0</v>
      </c>
      <c r="R131" s="193">
        <f t="shared" si="2"/>
        <v>0</v>
      </c>
      <c r="S131" s="193">
        <v>1.67E-3</v>
      </c>
      <c r="T131" s="194">
        <f t="shared" si="3"/>
        <v>2.0040000000000002E-2</v>
      </c>
      <c r="AR131" s="18" t="s">
        <v>138</v>
      </c>
      <c r="AT131" s="18" t="s">
        <v>134</v>
      </c>
      <c r="AU131" s="18" t="s">
        <v>139</v>
      </c>
      <c r="AY131" s="18" t="s">
        <v>129</v>
      </c>
      <c r="BE131" s="195">
        <f t="shared" si="4"/>
        <v>0</v>
      </c>
      <c r="BF131" s="195">
        <f t="shared" si="5"/>
        <v>0</v>
      </c>
      <c r="BG131" s="195">
        <f t="shared" si="6"/>
        <v>0</v>
      </c>
      <c r="BH131" s="195">
        <f t="shared" si="7"/>
        <v>0</v>
      </c>
      <c r="BI131" s="195">
        <f t="shared" si="8"/>
        <v>0</v>
      </c>
      <c r="BJ131" s="18" t="s">
        <v>22</v>
      </c>
      <c r="BK131" s="195">
        <f t="shared" si="9"/>
        <v>0</v>
      </c>
      <c r="BL131" s="18" t="s">
        <v>138</v>
      </c>
      <c r="BM131" s="18" t="s">
        <v>590</v>
      </c>
    </row>
    <row r="132" spans="2:65" s="1" customFormat="1" ht="22.5" customHeight="1" x14ac:dyDescent="0.3">
      <c r="B132" s="35"/>
      <c r="C132" s="184" t="s">
        <v>8</v>
      </c>
      <c r="D132" s="184" t="s">
        <v>134</v>
      </c>
      <c r="E132" s="185" t="s">
        <v>591</v>
      </c>
      <c r="F132" s="186" t="s">
        <v>592</v>
      </c>
      <c r="G132" s="187" t="s">
        <v>585</v>
      </c>
      <c r="H132" s="188">
        <v>55</v>
      </c>
      <c r="I132" s="189"/>
      <c r="J132" s="190">
        <f t="shared" si="0"/>
        <v>0</v>
      </c>
      <c r="K132" s="186" t="s">
        <v>147</v>
      </c>
      <c r="L132" s="55"/>
      <c r="M132" s="191" t="s">
        <v>20</v>
      </c>
      <c r="N132" s="192" t="s">
        <v>44</v>
      </c>
      <c r="O132" s="36"/>
      <c r="P132" s="193">
        <f t="shared" si="1"/>
        <v>0</v>
      </c>
      <c r="Q132" s="193">
        <v>0</v>
      </c>
      <c r="R132" s="193">
        <f t="shared" si="2"/>
        <v>0</v>
      </c>
      <c r="S132" s="193">
        <v>2.2300000000000002E-3</v>
      </c>
      <c r="T132" s="194">
        <f t="shared" si="3"/>
        <v>0.12265000000000001</v>
      </c>
      <c r="AR132" s="18" t="s">
        <v>138</v>
      </c>
      <c r="AT132" s="18" t="s">
        <v>134</v>
      </c>
      <c r="AU132" s="18" t="s">
        <v>139</v>
      </c>
      <c r="AY132" s="18" t="s">
        <v>129</v>
      </c>
      <c r="BE132" s="195">
        <f t="shared" si="4"/>
        <v>0</v>
      </c>
      <c r="BF132" s="195">
        <f t="shared" si="5"/>
        <v>0</v>
      </c>
      <c r="BG132" s="195">
        <f t="shared" si="6"/>
        <v>0</v>
      </c>
      <c r="BH132" s="195">
        <f t="shared" si="7"/>
        <v>0</v>
      </c>
      <c r="BI132" s="195">
        <f t="shared" si="8"/>
        <v>0</v>
      </c>
      <c r="BJ132" s="18" t="s">
        <v>22</v>
      </c>
      <c r="BK132" s="195">
        <f t="shared" si="9"/>
        <v>0</v>
      </c>
      <c r="BL132" s="18" t="s">
        <v>138</v>
      </c>
      <c r="BM132" s="18" t="s">
        <v>593</v>
      </c>
    </row>
    <row r="133" spans="2:65" s="1" customFormat="1" ht="22.5" customHeight="1" x14ac:dyDescent="0.3">
      <c r="B133" s="35"/>
      <c r="C133" s="184" t="s">
        <v>329</v>
      </c>
      <c r="D133" s="184" t="s">
        <v>134</v>
      </c>
      <c r="E133" s="185" t="s">
        <v>591</v>
      </c>
      <c r="F133" s="186" t="s">
        <v>592</v>
      </c>
      <c r="G133" s="187" t="s">
        <v>585</v>
      </c>
      <c r="H133" s="188">
        <v>55</v>
      </c>
      <c r="I133" s="189"/>
      <c r="J133" s="190">
        <f t="shared" si="0"/>
        <v>0</v>
      </c>
      <c r="K133" s="186" t="s">
        <v>147</v>
      </c>
      <c r="L133" s="55"/>
      <c r="M133" s="191" t="s">
        <v>20</v>
      </c>
      <c r="N133" s="192" t="s">
        <v>44</v>
      </c>
      <c r="O133" s="36"/>
      <c r="P133" s="193">
        <f t="shared" si="1"/>
        <v>0</v>
      </c>
      <c r="Q133" s="193">
        <v>0</v>
      </c>
      <c r="R133" s="193">
        <f t="shared" si="2"/>
        <v>0</v>
      </c>
      <c r="S133" s="193">
        <v>2.2300000000000002E-3</v>
      </c>
      <c r="T133" s="194">
        <f t="shared" si="3"/>
        <v>0.12265000000000001</v>
      </c>
      <c r="AR133" s="18" t="s">
        <v>138</v>
      </c>
      <c r="AT133" s="18" t="s">
        <v>134</v>
      </c>
      <c r="AU133" s="18" t="s">
        <v>139</v>
      </c>
      <c r="AY133" s="18" t="s">
        <v>129</v>
      </c>
      <c r="BE133" s="195">
        <f t="shared" si="4"/>
        <v>0</v>
      </c>
      <c r="BF133" s="195">
        <f t="shared" si="5"/>
        <v>0</v>
      </c>
      <c r="BG133" s="195">
        <f t="shared" si="6"/>
        <v>0</v>
      </c>
      <c r="BH133" s="195">
        <f t="shared" si="7"/>
        <v>0</v>
      </c>
      <c r="BI133" s="195">
        <f t="shared" si="8"/>
        <v>0</v>
      </c>
      <c r="BJ133" s="18" t="s">
        <v>22</v>
      </c>
      <c r="BK133" s="195">
        <f t="shared" si="9"/>
        <v>0</v>
      </c>
      <c r="BL133" s="18" t="s">
        <v>138</v>
      </c>
      <c r="BM133" s="18" t="s">
        <v>594</v>
      </c>
    </row>
    <row r="134" spans="2:65" s="1" customFormat="1" ht="22.5" customHeight="1" x14ac:dyDescent="0.3">
      <c r="B134" s="35"/>
      <c r="C134" s="184" t="s">
        <v>340</v>
      </c>
      <c r="D134" s="184" t="s">
        <v>134</v>
      </c>
      <c r="E134" s="185" t="s">
        <v>595</v>
      </c>
      <c r="F134" s="186" t="s">
        <v>596</v>
      </c>
      <c r="G134" s="187" t="s">
        <v>585</v>
      </c>
      <c r="H134" s="188">
        <v>17</v>
      </c>
      <c r="I134" s="189"/>
      <c r="J134" s="190">
        <f t="shared" si="0"/>
        <v>0</v>
      </c>
      <c r="K134" s="186" t="s">
        <v>147</v>
      </c>
      <c r="L134" s="55"/>
      <c r="M134" s="191" t="s">
        <v>20</v>
      </c>
      <c r="N134" s="192" t="s">
        <v>44</v>
      </c>
      <c r="O134" s="36"/>
      <c r="P134" s="193">
        <f t="shared" si="1"/>
        <v>0</v>
      </c>
      <c r="Q134" s="193">
        <v>0</v>
      </c>
      <c r="R134" s="193">
        <f t="shared" si="2"/>
        <v>0</v>
      </c>
      <c r="S134" s="193">
        <v>1.75E-3</v>
      </c>
      <c r="T134" s="194">
        <f t="shared" si="3"/>
        <v>2.9750000000000002E-2</v>
      </c>
      <c r="AR134" s="18" t="s">
        <v>138</v>
      </c>
      <c r="AT134" s="18" t="s">
        <v>134</v>
      </c>
      <c r="AU134" s="18" t="s">
        <v>139</v>
      </c>
      <c r="AY134" s="18" t="s">
        <v>129</v>
      </c>
      <c r="BE134" s="195">
        <f t="shared" si="4"/>
        <v>0</v>
      </c>
      <c r="BF134" s="195">
        <f t="shared" si="5"/>
        <v>0</v>
      </c>
      <c r="BG134" s="195">
        <f t="shared" si="6"/>
        <v>0</v>
      </c>
      <c r="BH134" s="195">
        <f t="shared" si="7"/>
        <v>0</v>
      </c>
      <c r="BI134" s="195">
        <f t="shared" si="8"/>
        <v>0</v>
      </c>
      <c r="BJ134" s="18" t="s">
        <v>22</v>
      </c>
      <c r="BK134" s="195">
        <f t="shared" si="9"/>
        <v>0</v>
      </c>
      <c r="BL134" s="18" t="s">
        <v>138</v>
      </c>
      <c r="BM134" s="18" t="s">
        <v>597</v>
      </c>
    </row>
    <row r="135" spans="2:65" s="1" customFormat="1" ht="22.5" customHeight="1" x14ac:dyDescent="0.3">
      <c r="B135" s="35"/>
      <c r="C135" s="184" t="s">
        <v>343</v>
      </c>
      <c r="D135" s="184" t="s">
        <v>134</v>
      </c>
      <c r="E135" s="185" t="s">
        <v>598</v>
      </c>
      <c r="F135" s="186" t="s">
        <v>599</v>
      </c>
      <c r="G135" s="187" t="s">
        <v>137</v>
      </c>
      <c r="H135" s="188">
        <v>210</v>
      </c>
      <c r="I135" s="189"/>
      <c r="J135" s="190">
        <f t="shared" si="0"/>
        <v>0</v>
      </c>
      <c r="K135" s="186" t="s">
        <v>147</v>
      </c>
      <c r="L135" s="55"/>
      <c r="M135" s="191" t="s">
        <v>20</v>
      </c>
      <c r="N135" s="192" t="s">
        <v>44</v>
      </c>
      <c r="O135" s="36"/>
      <c r="P135" s="193">
        <f t="shared" si="1"/>
        <v>0</v>
      </c>
      <c r="Q135" s="193">
        <v>0</v>
      </c>
      <c r="R135" s="193">
        <f t="shared" si="2"/>
        <v>0</v>
      </c>
      <c r="S135" s="193">
        <v>7.5190000000000007E-2</v>
      </c>
      <c r="T135" s="194">
        <f t="shared" si="3"/>
        <v>15.789900000000001</v>
      </c>
      <c r="AR135" s="18" t="s">
        <v>138</v>
      </c>
      <c r="AT135" s="18" t="s">
        <v>134</v>
      </c>
      <c r="AU135" s="18" t="s">
        <v>139</v>
      </c>
      <c r="AY135" s="18" t="s">
        <v>129</v>
      </c>
      <c r="BE135" s="195">
        <f t="shared" si="4"/>
        <v>0</v>
      </c>
      <c r="BF135" s="195">
        <f t="shared" si="5"/>
        <v>0</v>
      </c>
      <c r="BG135" s="195">
        <f t="shared" si="6"/>
        <v>0</v>
      </c>
      <c r="BH135" s="195">
        <f t="shared" si="7"/>
        <v>0</v>
      </c>
      <c r="BI135" s="195">
        <f t="shared" si="8"/>
        <v>0</v>
      </c>
      <c r="BJ135" s="18" t="s">
        <v>22</v>
      </c>
      <c r="BK135" s="195">
        <f t="shared" si="9"/>
        <v>0</v>
      </c>
      <c r="BL135" s="18" t="s">
        <v>138</v>
      </c>
      <c r="BM135" s="18" t="s">
        <v>600</v>
      </c>
    </row>
    <row r="136" spans="2:65" s="1" customFormat="1" ht="22.5" customHeight="1" x14ac:dyDescent="0.3">
      <c r="B136" s="35"/>
      <c r="C136" s="184" t="s">
        <v>345</v>
      </c>
      <c r="D136" s="184" t="s">
        <v>134</v>
      </c>
      <c r="E136" s="185" t="s">
        <v>601</v>
      </c>
      <c r="F136" s="186" t="s">
        <v>602</v>
      </c>
      <c r="G136" s="187" t="s">
        <v>137</v>
      </c>
      <c r="H136" s="188">
        <v>210</v>
      </c>
      <c r="I136" s="189"/>
      <c r="J136" s="190">
        <f t="shared" si="0"/>
        <v>0</v>
      </c>
      <c r="K136" s="186" t="s">
        <v>147</v>
      </c>
      <c r="L136" s="55"/>
      <c r="M136" s="191" t="s">
        <v>20</v>
      </c>
      <c r="N136" s="192" t="s">
        <v>44</v>
      </c>
      <c r="O136" s="36"/>
      <c r="P136" s="193">
        <f t="shared" si="1"/>
        <v>0</v>
      </c>
      <c r="Q136" s="193">
        <v>0</v>
      </c>
      <c r="R136" s="193">
        <f t="shared" si="2"/>
        <v>0</v>
      </c>
      <c r="S136" s="193">
        <v>0</v>
      </c>
      <c r="T136" s="194">
        <f t="shared" si="3"/>
        <v>0</v>
      </c>
      <c r="AR136" s="18" t="s">
        <v>138</v>
      </c>
      <c r="AT136" s="18" t="s">
        <v>134</v>
      </c>
      <c r="AU136" s="18" t="s">
        <v>139</v>
      </c>
      <c r="AY136" s="18" t="s">
        <v>129</v>
      </c>
      <c r="BE136" s="195">
        <f t="shared" si="4"/>
        <v>0</v>
      </c>
      <c r="BF136" s="195">
        <f t="shared" si="5"/>
        <v>0</v>
      </c>
      <c r="BG136" s="195">
        <f t="shared" si="6"/>
        <v>0</v>
      </c>
      <c r="BH136" s="195">
        <f t="shared" si="7"/>
        <v>0</v>
      </c>
      <c r="BI136" s="195">
        <f t="shared" si="8"/>
        <v>0</v>
      </c>
      <c r="BJ136" s="18" t="s">
        <v>22</v>
      </c>
      <c r="BK136" s="195">
        <f t="shared" si="9"/>
        <v>0</v>
      </c>
      <c r="BL136" s="18" t="s">
        <v>138</v>
      </c>
      <c r="BM136" s="18" t="s">
        <v>603</v>
      </c>
    </row>
    <row r="137" spans="2:65" s="10" customFormat="1" ht="22.35" customHeight="1" x14ac:dyDescent="0.3">
      <c r="B137" s="165"/>
      <c r="C137" s="166"/>
      <c r="D137" s="181" t="s">
        <v>72</v>
      </c>
      <c r="E137" s="182" t="s">
        <v>176</v>
      </c>
      <c r="F137" s="182" t="s">
        <v>177</v>
      </c>
      <c r="G137" s="166"/>
      <c r="H137" s="166"/>
      <c r="I137" s="169"/>
      <c r="J137" s="183">
        <f>BK137</f>
        <v>0</v>
      </c>
      <c r="K137" s="166"/>
      <c r="L137" s="171"/>
      <c r="M137" s="172"/>
      <c r="N137" s="173"/>
      <c r="O137" s="173"/>
      <c r="P137" s="174">
        <f>SUM(P138:P152)</f>
        <v>0</v>
      </c>
      <c r="Q137" s="173"/>
      <c r="R137" s="174">
        <f>SUM(R138:R152)</f>
        <v>0</v>
      </c>
      <c r="S137" s="173"/>
      <c r="T137" s="175">
        <f>SUM(T138:T152)</f>
        <v>0</v>
      </c>
      <c r="AR137" s="176" t="s">
        <v>22</v>
      </c>
      <c r="AT137" s="177" t="s">
        <v>72</v>
      </c>
      <c r="AU137" s="177" t="s">
        <v>81</v>
      </c>
      <c r="AY137" s="176" t="s">
        <v>129</v>
      </c>
      <c r="BK137" s="178">
        <f>SUM(BK138:BK152)</f>
        <v>0</v>
      </c>
    </row>
    <row r="138" spans="2:65" s="1" customFormat="1" ht="31.5" customHeight="1" x14ac:dyDescent="0.3">
      <c r="B138" s="35"/>
      <c r="C138" s="184" t="s">
        <v>348</v>
      </c>
      <c r="D138" s="184" t="s">
        <v>134</v>
      </c>
      <c r="E138" s="185" t="s">
        <v>604</v>
      </c>
      <c r="F138" s="186" t="s">
        <v>605</v>
      </c>
      <c r="G138" s="187" t="s">
        <v>181</v>
      </c>
      <c r="H138" s="188">
        <v>25.821000000000002</v>
      </c>
      <c r="I138" s="189"/>
      <c r="J138" s="190">
        <f>ROUND(I138*H138,2)</f>
        <v>0</v>
      </c>
      <c r="K138" s="186" t="s">
        <v>147</v>
      </c>
      <c r="L138" s="55"/>
      <c r="M138" s="191" t="s">
        <v>20</v>
      </c>
      <c r="N138" s="192" t="s">
        <v>44</v>
      </c>
      <c r="O138" s="36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AR138" s="18" t="s">
        <v>138</v>
      </c>
      <c r="AT138" s="18" t="s">
        <v>134</v>
      </c>
      <c r="AU138" s="18" t="s">
        <v>139</v>
      </c>
      <c r="AY138" s="18" t="s">
        <v>129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8" t="s">
        <v>22</v>
      </c>
      <c r="BK138" s="195">
        <f>ROUND(I138*H138,2)</f>
        <v>0</v>
      </c>
      <c r="BL138" s="18" t="s">
        <v>138</v>
      </c>
      <c r="BM138" s="18" t="s">
        <v>606</v>
      </c>
    </row>
    <row r="139" spans="2:65" s="1" customFormat="1" ht="22.5" customHeight="1" x14ac:dyDescent="0.3">
      <c r="B139" s="35"/>
      <c r="C139" s="184" t="s">
        <v>7</v>
      </c>
      <c r="D139" s="184" t="s">
        <v>134</v>
      </c>
      <c r="E139" s="185" t="s">
        <v>186</v>
      </c>
      <c r="F139" s="186" t="s">
        <v>187</v>
      </c>
      <c r="G139" s="187" t="s">
        <v>181</v>
      </c>
      <c r="H139" s="188">
        <v>25.821000000000002</v>
      </c>
      <c r="I139" s="189"/>
      <c r="J139" s="190">
        <f>ROUND(I139*H139,2)</f>
        <v>0</v>
      </c>
      <c r="K139" s="186" t="s">
        <v>147</v>
      </c>
      <c r="L139" s="55"/>
      <c r="M139" s="191" t="s">
        <v>20</v>
      </c>
      <c r="N139" s="192" t="s">
        <v>44</v>
      </c>
      <c r="O139" s="36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AR139" s="18" t="s">
        <v>138</v>
      </c>
      <c r="AT139" s="18" t="s">
        <v>134</v>
      </c>
      <c r="AU139" s="18" t="s">
        <v>139</v>
      </c>
      <c r="AY139" s="18" t="s">
        <v>129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8" t="s">
        <v>22</v>
      </c>
      <c r="BK139" s="195">
        <f>ROUND(I139*H139,2)</f>
        <v>0</v>
      </c>
      <c r="BL139" s="18" t="s">
        <v>138</v>
      </c>
      <c r="BM139" s="18" t="s">
        <v>607</v>
      </c>
    </row>
    <row r="140" spans="2:65" s="11" customFormat="1" ht="13.5" x14ac:dyDescent="0.3">
      <c r="B140" s="196"/>
      <c r="C140" s="197"/>
      <c r="D140" s="198" t="s">
        <v>141</v>
      </c>
      <c r="E140" s="199" t="s">
        <v>20</v>
      </c>
      <c r="F140" s="200" t="s">
        <v>189</v>
      </c>
      <c r="G140" s="197"/>
      <c r="H140" s="201" t="s">
        <v>20</v>
      </c>
      <c r="I140" s="202"/>
      <c r="J140" s="197"/>
      <c r="K140" s="197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141</v>
      </c>
      <c r="AU140" s="207" t="s">
        <v>139</v>
      </c>
      <c r="AV140" s="11" t="s">
        <v>22</v>
      </c>
      <c r="AW140" s="11" t="s">
        <v>37</v>
      </c>
      <c r="AX140" s="11" t="s">
        <v>73</v>
      </c>
      <c r="AY140" s="207" t="s">
        <v>129</v>
      </c>
    </row>
    <row r="141" spans="2:65" s="12" customFormat="1" ht="13.5" x14ac:dyDescent="0.3">
      <c r="B141" s="208"/>
      <c r="C141" s="209"/>
      <c r="D141" s="210" t="s">
        <v>141</v>
      </c>
      <c r="E141" s="211" t="s">
        <v>20</v>
      </c>
      <c r="F141" s="212" t="s">
        <v>608</v>
      </c>
      <c r="G141" s="209"/>
      <c r="H141" s="213">
        <v>25.821000000000002</v>
      </c>
      <c r="I141" s="214"/>
      <c r="J141" s="209"/>
      <c r="K141" s="209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141</v>
      </c>
      <c r="AU141" s="219" t="s">
        <v>139</v>
      </c>
      <c r="AV141" s="12" t="s">
        <v>81</v>
      </c>
      <c r="AW141" s="12" t="s">
        <v>37</v>
      </c>
      <c r="AX141" s="12" t="s">
        <v>22</v>
      </c>
      <c r="AY141" s="219" t="s">
        <v>129</v>
      </c>
    </row>
    <row r="142" spans="2:65" s="1" customFormat="1" ht="22.5" customHeight="1" x14ac:dyDescent="0.3">
      <c r="B142" s="35"/>
      <c r="C142" s="184" t="s">
        <v>355</v>
      </c>
      <c r="D142" s="184" t="s">
        <v>134</v>
      </c>
      <c r="E142" s="185" t="s">
        <v>190</v>
      </c>
      <c r="F142" s="186" t="s">
        <v>191</v>
      </c>
      <c r="G142" s="187" t="s">
        <v>181</v>
      </c>
      <c r="H142" s="188">
        <v>103.28400000000001</v>
      </c>
      <c r="I142" s="189"/>
      <c r="J142" s="190">
        <f>ROUND(I142*H142,2)</f>
        <v>0</v>
      </c>
      <c r="K142" s="186" t="s">
        <v>147</v>
      </c>
      <c r="L142" s="55"/>
      <c r="M142" s="191" t="s">
        <v>20</v>
      </c>
      <c r="N142" s="192" t="s">
        <v>44</v>
      </c>
      <c r="O142" s="36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AR142" s="18" t="s">
        <v>138</v>
      </c>
      <c r="AT142" s="18" t="s">
        <v>134</v>
      </c>
      <c r="AU142" s="18" t="s">
        <v>139</v>
      </c>
      <c r="AY142" s="18" t="s">
        <v>129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8" t="s">
        <v>22</v>
      </c>
      <c r="BK142" s="195">
        <f>ROUND(I142*H142,2)</f>
        <v>0</v>
      </c>
      <c r="BL142" s="18" t="s">
        <v>138</v>
      </c>
      <c r="BM142" s="18" t="s">
        <v>609</v>
      </c>
    </row>
    <row r="143" spans="2:65" s="11" customFormat="1" ht="13.5" x14ac:dyDescent="0.3">
      <c r="B143" s="196"/>
      <c r="C143" s="197"/>
      <c r="D143" s="198" t="s">
        <v>141</v>
      </c>
      <c r="E143" s="199" t="s">
        <v>20</v>
      </c>
      <c r="F143" s="200" t="s">
        <v>193</v>
      </c>
      <c r="G143" s="197"/>
      <c r="H143" s="201" t="s">
        <v>20</v>
      </c>
      <c r="I143" s="202"/>
      <c r="J143" s="197"/>
      <c r="K143" s="197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141</v>
      </c>
      <c r="AU143" s="207" t="s">
        <v>139</v>
      </c>
      <c r="AV143" s="11" t="s">
        <v>22</v>
      </c>
      <c r="AW143" s="11" t="s">
        <v>37</v>
      </c>
      <c r="AX143" s="11" t="s">
        <v>73</v>
      </c>
      <c r="AY143" s="207" t="s">
        <v>129</v>
      </c>
    </row>
    <row r="144" spans="2:65" s="12" customFormat="1" ht="13.5" x14ac:dyDescent="0.3">
      <c r="B144" s="208"/>
      <c r="C144" s="209"/>
      <c r="D144" s="210" t="s">
        <v>141</v>
      </c>
      <c r="E144" s="211" t="s">
        <v>20</v>
      </c>
      <c r="F144" s="212" t="s">
        <v>610</v>
      </c>
      <c r="G144" s="209"/>
      <c r="H144" s="213">
        <v>103.28400000000001</v>
      </c>
      <c r="I144" s="214"/>
      <c r="J144" s="209"/>
      <c r="K144" s="209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141</v>
      </c>
      <c r="AU144" s="219" t="s">
        <v>139</v>
      </c>
      <c r="AV144" s="12" t="s">
        <v>81</v>
      </c>
      <c r="AW144" s="12" t="s">
        <v>37</v>
      </c>
      <c r="AX144" s="12" t="s">
        <v>22</v>
      </c>
      <c r="AY144" s="219" t="s">
        <v>129</v>
      </c>
    </row>
    <row r="145" spans="2:65" s="1" customFormat="1" ht="22.5" customHeight="1" x14ac:dyDescent="0.3">
      <c r="B145" s="35"/>
      <c r="C145" s="184" t="s">
        <v>361</v>
      </c>
      <c r="D145" s="184" t="s">
        <v>134</v>
      </c>
      <c r="E145" s="185" t="s">
        <v>202</v>
      </c>
      <c r="F145" s="186" t="s">
        <v>203</v>
      </c>
      <c r="G145" s="187" t="s">
        <v>181</v>
      </c>
      <c r="H145" s="188">
        <v>15.79</v>
      </c>
      <c r="I145" s="189"/>
      <c r="J145" s="190">
        <f>ROUND(I145*H145,2)</f>
        <v>0</v>
      </c>
      <c r="K145" s="186" t="s">
        <v>147</v>
      </c>
      <c r="L145" s="55"/>
      <c r="M145" s="191" t="s">
        <v>20</v>
      </c>
      <c r="N145" s="192" t="s">
        <v>44</v>
      </c>
      <c r="O145" s="36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AR145" s="18" t="s">
        <v>138</v>
      </c>
      <c r="AT145" s="18" t="s">
        <v>134</v>
      </c>
      <c r="AU145" s="18" t="s">
        <v>139</v>
      </c>
      <c r="AY145" s="18" t="s">
        <v>129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8" t="s">
        <v>22</v>
      </c>
      <c r="BK145" s="195">
        <f>ROUND(I145*H145,2)</f>
        <v>0</v>
      </c>
      <c r="BL145" s="18" t="s">
        <v>138</v>
      </c>
      <c r="BM145" s="18" t="s">
        <v>611</v>
      </c>
    </row>
    <row r="146" spans="2:65" s="11" customFormat="1" ht="13.5" x14ac:dyDescent="0.3">
      <c r="B146" s="196"/>
      <c r="C146" s="197"/>
      <c r="D146" s="198" t="s">
        <v>141</v>
      </c>
      <c r="E146" s="199" t="s">
        <v>20</v>
      </c>
      <c r="F146" s="200" t="s">
        <v>612</v>
      </c>
      <c r="G146" s="197"/>
      <c r="H146" s="201" t="s">
        <v>20</v>
      </c>
      <c r="I146" s="202"/>
      <c r="J146" s="197"/>
      <c r="K146" s="197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141</v>
      </c>
      <c r="AU146" s="207" t="s">
        <v>139</v>
      </c>
      <c r="AV146" s="11" t="s">
        <v>22</v>
      </c>
      <c r="AW146" s="11" t="s">
        <v>37</v>
      </c>
      <c r="AX146" s="11" t="s">
        <v>73</v>
      </c>
      <c r="AY146" s="207" t="s">
        <v>129</v>
      </c>
    </row>
    <row r="147" spans="2:65" s="12" customFormat="1" ht="13.5" x14ac:dyDescent="0.3">
      <c r="B147" s="208"/>
      <c r="C147" s="209"/>
      <c r="D147" s="210" t="s">
        <v>141</v>
      </c>
      <c r="E147" s="211" t="s">
        <v>20</v>
      </c>
      <c r="F147" s="212" t="s">
        <v>613</v>
      </c>
      <c r="G147" s="209"/>
      <c r="H147" s="213">
        <v>15.79</v>
      </c>
      <c r="I147" s="214"/>
      <c r="J147" s="209"/>
      <c r="K147" s="209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141</v>
      </c>
      <c r="AU147" s="219" t="s">
        <v>139</v>
      </c>
      <c r="AV147" s="12" t="s">
        <v>81</v>
      </c>
      <c r="AW147" s="12" t="s">
        <v>37</v>
      </c>
      <c r="AX147" s="12" t="s">
        <v>22</v>
      </c>
      <c r="AY147" s="219" t="s">
        <v>129</v>
      </c>
    </row>
    <row r="148" spans="2:65" s="1" customFormat="1" ht="22.5" customHeight="1" x14ac:dyDescent="0.3">
      <c r="B148" s="35"/>
      <c r="C148" s="184" t="s">
        <v>371</v>
      </c>
      <c r="D148" s="184" t="s">
        <v>134</v>
      </c>
      <c r="E148" s="185" t="s">
        <v>614</v>
      </c>
      <c r="F148" s="186" t="s">
        <v>615</v>
      </c>
      <c r="G148" s="187" t="s">
        <v>181</v>
      </c>
      <c r="H148" s="188">
        <v>6.633</v>
      </c>
      <c r="I148" s="189"/>
      <c r="J148" s="190">
        <f>ROUND(I148*H148,2)</f>
        <v>0</v>
      </c>
      <c r="K148" s="186" t="s">
        <v>147</v>
      </c>
      <c r="L148" s="55"/>
      <c r="M148" s="191" t="s">
        <v>20</v>
      </c>
      <c r="N148" s="192" t="s">
        <v>44</v>
      </c>
      <c r="O148" s="36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AR148" s="18" t="s">
        <v>138</v>
      </c>
      <c r="AT148" s="18" t="s">
        <v>134</v>
      </c>
      <c r="AU148" s="18" t="s">
        <v>139</v>
      </c>
      <c r="AY148" s="18" t="s">
        <v>129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8" t="s">
        <v>22</v>
      </c>
      <c r="BK148" s="195">
        <f>ROUND(I148*H148,2)</f>
        <v>0</v>
      </c>
      <c r="BL148" s="18" t="s">
        <v>138</v>
      </c>
      <c r="BM148" s="18" t="s">
        <v>616</v>
      </c>
    </row>
    <row r="149" spans="2:65" s="11" customFormat="1" ht="13.5" x14ac:dyDescent="0.3">
      <c r="B149" s="196"/>
      <c r="C149" s="197"/>
      <c r="D149" s="198" t="s">
        <v>141</v>
      </c>
      <c r="E149" s="199" t="s">
        <v>20</v>
      </c>
      <c r="F149" s="200" t="s">
        <v>617</v>
      </c>
      <c r="G149" s="197"/>
      <c r="H149" s="201" t="s">
        <v>20</v>
      </c>
      <c r="I149" s="202"/>
      <c r="J149" s="197"/>
      <c r="K149" s="197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141</v>
      </c>
      <c r="AU149" s="207" t="s">
        <v>139</v>
      </c>
      <c r="AV149" s="11" t="s">
        <v>22</v>
      </c>
      <c r="AW149" s="11" t="s">
        <v>37</v>
      </c>
      <c r="AX149" s="11" t="s">
        <v>73</v>
      </c>
      <c r="AY149" s="207" t="s">
        <v>129</v>
      </c>
    </row>
    <row r="150" spans="2:65" s="12" customFormat="1" ht="13.5" x14ac:dyDescent="0.3">
      <c r="B150" s="208"/>
      <c r="C150" s="209"/>
      <c r="D150" s="210" t="s">
        <v>141</v>
      </c>
      <c r="E150" s="211" t="s">
        <v>20</v>
      </c>
      <c r="F150" s="212" t="s">
        <v>618</v>
      </c>
      <c r="G150" s="209"/>
      <c r="H150" s="213">
        <v>6.633</v>
      </c>
      <c r="I150" s="214"/>
      <c r="J150" s="209"/>
      <c r="K150" s="209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141</v>
      </c>
      <c r="AU150" s="219" t="s">
        <v>139</v>
      </c>
      <c r="AV150" s="12" t="s">
        <v>81</v>
      </c>
      <c r="AW150" s="12" t="s">
        <v>37</v>
      </c>
      <c r="AX150" s="12" t="s">
        <v>22</v>
      </c>
      <c r="AY150" s="219" t="s">
        <v>129</v>
      </c>
    </row>
    <row r="151" spans="2:65" s="1" customFormat="1" ht="22.5" customHeight="1" x14ac:dyDescent="0.3">
      <c r="B151" s="35"/>
      <c r="C151" s="184" t="s">
        <v>523</v>
      </c>
      <c r="D151" s="184" t="s">
        <v>134</v>
      </c>
      <c r="E151" s="185" t="s">
        <v>619</v>
      </c>
      <c r="F151" s="186" t="s">
        <v>620</v>
      </c>
      <c r="G151" s="187" t="s">
        <v>181</v>
      </c>
      <c r="H151" s="188">
        <v>3.3980000000000001</v>
      </c>
      <c r="I151" s="189"/>
      <c r="J151" s="190">
        <f>ROUND(I151*H151,2)</f>
        <v>0</v>
      </c>
      <c r="K151" s="186" t="s">
        <v>147</v>
      </c>
      <c r="L151" s="55"/>
      <c r="M151" s="191" t="s">
        <v>20</v>
      </c>
      <c r="N151" s="192" t="s">
        <v>44</v>
      </c>
      <c r="O151" s="36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AR151" s="18" t="s">
        <v>138</v>
      </c>
      <c r="AT151" s="18" t="s">
        <v>134</v>
      </c>
      <c r="AU151" s="18" t="s">
        <v>139</v>
      </c>
      <c r="AY151" s="18" t="s">
        <v>129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8" t="s">
        <v>22</v>
      </c>
      <c r="BK151" s="195">
        <f>ROUND(I151*H151,2)</f>
        <v>0</v>
      </c>
      <c r="BL151" s="18" t="s">
        <v>138</v>
      </c>
      <c r="BM151" s="18" t="s">
        <v>621</v>
      </c>
    </row>
    <row r="152" spans="2:65" s="12" customFormat="1" ht="13.5" x14ac:dyDescent="0.3">
      <c r="B152" s="208"/>
      <c r="C152" s="209"/>
      <c r="D152" s="198" t="s">
        <v>141</v>
      </c>
      <c r="E152" s="220" t="s">
        <v>20</v>
      </c>
      <c r="F152" s="221" t="s">
        <v>622</v>
      </c>
      <c r="G152" s="209"/>
      <c r="H152" s="222">
        <v>3.3980000000000001</v>
      </c>
      <c r="I152" s="214"/>
      <c r="J152" s="209"/>
      <c r="K152" s="209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141</v>
      </c>
      <c r="AU152" s="219" t="s">
        <v>139</v>
      </c>
      <c r="AV152" s="12" t="s">
        <v>81</v>
      </c>
      <c r="AW152" s="12" t="s">
        <v>37</v>
      </c>
      <c r="AX152" s="12" t="s">
        <v>22</v>
      </c>
      <c r="AY152" s="219" t="s">
        <v>129</v>
      </c>
    </row>
    <row r="153" spans="2:65" s="10" customFormat="1" ht="29.85" customHeight="1" x14ac:dyDescent="0.3">
      <c r="B153" s="165"/>
      <c r="C153" s="166"/>
      <c r="D153" s="167" t="s">
        <v>72</v>
      </c>
      <c r="E153" s="179" t="s">
        <v>351</v>
      </c>
      <c r="F153" s="179" t="s">
        <v>352</v>
      </c>
      <c r="G153" s="166"/>
      <c r="H153" s="166"/>
      <c r="I153" s="169"/>
      <c r="J153" s="180">
        <f>BK153</f>
        <v>0</v>
      </c>
      <c r="K153" s="166"/>
      <c r="L153" s="171"/>
      <c r="M153" s="172"/>
      <c r="N153" s="173"/>
      <c r="O153" s="173"/>
      <c r="P153" s="174">
        <f>P154+P156+P248+P255+P265</f>
        <v>0</v>
      </c>
      <c r="Q153" s="173"/>
      <c r="R153" s="174">
        <f>R154+R156+R248+R255+R265</f>
        <v>20.300334200000002</v>
      </c>
      <c r="S153" s="173"/>
      <c r="T153" s="175">
        <f>T154+T156+T248+T255+T265</f>
        <v>6.6330000000000009</v>
      </c>
      <c r="AR153" s="176" t="s">
        <v>81</v>
      </c>
      <c r="AT153" s="177" t="s">
        <v>72</v>
      </c>
      <c r="AU153" s="177" t="s">
        <v>22</v>
      </c>
      <c r="AY153" s="176" t="s">
        <v>129</v>
      </c>
      <c r="BK153" s="178">
        <f>BK154+BK156+BK248+BK255+BK265</f>
        <v>0</v>
      </c>
    </row>
    <row r="154" spans="2:65" s="10" customFormat="1" ht="14.85" customHeight="1" x14ac:dyDescent="0.3">
      <c r="B154" s="165"/>
      <c r="C154" s="166"/>
      <c r="D154" s="181" t="s">
        <v>72</v>
      </c>
      <c r="E154" s="182" t="s">
        <v>623</v>
      </c>
      <c r="F154" s="182" t="s">
        <v>624</v>
      </c>
      <c r="G154" s="166"/>
      <c r="H154" s="166"/>
      <c r="I154" s="169"/>
      <c r="J154" s="183">
        <f>BK154</f>
        <v>0</v>
      </c>
      <c r="K154" s="166"/>
      <c r="L154" s="171"/>
      <c r="M154" s="172"/>
      <c r="N154" s="173"/>
      <c r="O154" s="173"/>
      <c r="P154" s="174">
        <f>P155</f>
        <v>0</v>
      </c>
      <c r="Q154" s="173"/>
      <c r="R154" s="174">
        <f>R155</f>
        <v>0</v>
      </c>
      <c r="S154" s="173"/>
      <c r="T154" s="175">
        <f>T155</f>
        <v>0</v>
      </c>
      <c r="AR154" s="176" t="s">
        <v>22</v>
      </c>
      <c r="AT154" s="177" t="s">
        <v>72</v>
      </c>
      <c r="AU154" s="177" t="s">
        <v>81</v>
      </c>
      <c r="AY154" s="176" t="s">
        <v>129</v>
      </c>
      <c r="BK154" s="178">
        <f>BK155</f>
        <v>0</v>
      </c>
    </row>
    <row r="155" spans="2:65" s="1" customFormat="1" ht="22.5" customHeight="1" x14ac:dyDescent="0.3">
      <c r="B155" s="35"/>
      <c r="C155" s="184" t="s">
        <v>525</v>
      </c>
      <c r="D155" s="184" t="s">
        <v>134</v>
      </c>
      <c r="E155" s="185" t="s">
        <v>625</v>
      </c>
      <c r="F155" s="186" t="s">
        <v>626</v>
      </c>
      <c r="G155" s="187" t="s">
        <v>161</v>
      </c>
      <c r="H155" s="188">
        <v>1</v>
      </c>
      <c r="I155" s="189"/>
      <c r="J155" s="190">
        <f>ROUND(I155*H155,2)</f>
        <v>0</v>
      </c>
      <c r="K155" s="186" t="s">
        <v>20</v>
      </c>
      <c r="L155" s="55"/>
      <c r="M155" s="191" t="s">
        <v>20</v>
      </c>
      <c r="N155" s="192" t="s">
        <v>44</v>
      </c>
      <c r="O155" s="36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AR155" s="18" t="s">
        <v>138</v>
      </c>
      <c r="AT155" s="18" t="s">
        <v>134</v>
      </c>
      <c r="AU155" s="18" t="s">
        <v>139</v>
      </c>
      <c r="AY155" s="18" t="s">
        <v>129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8" t="s">
        <v>22</v>
      </c>
      <c r="BK155" s="195">
        <f>ROUND(I155*H155,2)</f>
        <v>0</v>
      </c>
      <c r="BL155" s="18" t="s">
        <v>138</v>
      </c>
      <c r="BM155" s="18" t="s">
        <v>627</v>
      </c>
    </row>
    <row r="156" spans="2:65" s="10" customFormat="1" ht="22.35" customHeight="1" x14ac:dyDescent="0.3">
      <c r="B156" s="165"/>
      <c r="C156" s="166"/>
      <c r="D156" s="181" t="s">
        <v>72</v>
      </c>
      <c r="E156" s="182" t="s">
        <v>628</v>
      </c>
      <c r="F156" s="182" t="s">
        <v>629</v>
      </c>
      <c r="G156" s="166"/>
      <c r="H156" s="166"/>
      <c r="I156" s="169"/>
      <c r="J156" s="183">
        <f>BK156</f>
        <v>0</v>
      </c>
      <c r="K156" s="166"/>
      <c r="L156" s="171"/>
      <c r="M156" s="172"/>
      <c r="N156" s="173"/>
      <c r="O156" s="173"/>
      <c r="P156" s="174">
        <f>SUM(P157:P247)</f>
        <v>0</v>
      </c>
      <c r="Q156" s="173"/>
      <c r="R156" s="174">
        <f>SUM(R157:R247)</f>
        <v>3.2452741999999999</v>
      </c>
      <c r="S156" s="173"/>
      <c r="T156" s="175">
        <f>SUM(T157:T247)</f>
        <v>6.6330000000000009</v>
      </c>
      <c r="AR156" s="176" t="s">
        <v>81</v>
      </c>
      <c r="AT156" s="177" t="s">
        <v>72</v>
      </c>
      <c r="AU156" s="177" t="s">
        <v>81</v>
      </c>
      <c r="AY156" s="176" t="s">
        <v>129</v>
      </c>
      <c r="BK156" s="178">
        <f>SUM(BK157:BK247)</f>
        <v>0</v>
      </c>
    </row>
    <row r="157" spans="2:65" s="1" customFormat="1" ht="22.5" customHeight="1" x14ac:dyDescent="0.3">
      <c r="B157" s="35"/>
      <c r="C157" s="184" t="s">
        <v>527</v>
      </c>
      <c r="D157" s="184" t="s">
        <v>134</v>
      </c>
      <c r="E157" s="185" t="s">
        <v>630</v>
      </c>
      <c r="F157" s="186" t="s">
        <v>631</v>
      </c>
      <c r="G157" s="187" t="s">
        <v>137</v>
      </c>
      <c r="H157" s="188">
        <v>105</v>
      </c>
      <c r="I157" s="189"/>
      <c r="J157" s="190">
        <f>ROUND(I157*H157,2)</f>
        <v>0</v>
      </c>
      <c r="K157" s="186" t="s">
        <v>147</v>
      </c>
      <c r="L157" s="55"/>
      <c r="M157" s="191" t="s">
        <v>20</v>
      </c>
      <c r="N157" s="192" t="s">
        <v>44</v>
      </c>
      <c r="O157" s="36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AR157" s="18" t="s">
        <v>329</v>
      </c>
      <c r="AT157" s="18" t="s">
        <v>134</v>
      </c>
      <c r="AU157" s="18" t="s">
        <v>139</v>
      </c>
      <c r="AY157" s="18" t="s">
        <v>129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8" t="s">
        <v>22</v>
      </c>
      <c r="BK157" s="195">
        <f>ROUND(I157*H157,2)</f>
        <v>0</v>
      </c>
      <c r="BL157" s="18" t="s">
        <v>329</v>
      </c>
      <c r="BM157" s="18" t="s">
        <v>632</v>
      </c>
    </row>
    <row r="158" spans="2:65" s="11" customFormat="1" ht="13.5" x14ac:dyDescent="0.3">
      <c r="B158" s="196"/>
      <c r="C158" s="197"/>
      <c r="D158" s="198" t="s">
        <v>141</v>
      </c>
      <c r="E158" s="199" t="s">
        <v>20</v>
      </c>
      <c r="F158" s="200" t="s">
        <v>577</v>
      </c>
      <c r="G158" s="197"/>
      <c r="H158" s="201" t="s">
        <v>20</v>
      </c>
      <c r="I158" s="202"/>
      <c r="J158" s="197"/>
      <c r="K158" s="197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141</v>
      </c>
      <c r="AU158" s="207" t="s">
        <v>139</v>
      </c>
      <c r="AV158" s="11" t="s">
        <v>22</v>
      </c>
      <c r="AW158" s="11" t="s">
        <v>37</v>
      </c>
      <c r="AX158" s="11" t="s">
        <v>73</v>
      </c>
      <c r="AY158" s="207" t="s">
        <v>129</v>
      </c>
    </row>
    <row r="159" spans="2:65" s="11" customFormat="1" ht="13.5" x14ac:dyDescent="0.3">
      <c r="B159" s="196"/>
      <c r="C159" s="197"/>
      <c r="D159" s="198" t="s">
        <v>141</v>
      </c>
      <c r="E159" s="199" t="s">
        <v>20</v>
      </c>
      <c r="F159" s="200" t="s">
        <v>578</v>
      </c>
      <c r="G159" s="197"/>
      <c r="H159" s="201" t="s">
        <v>20</v>
      </c>
      <c r="I159" s="202"/>
      <c r="J159" s="197"/>
      <c r="K159" s="197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141</v>
      </c>
      <c r="AU159" s="207" t="s">
        <v>139</v>
      </c>
      <c r="AV159" s="11" t="s">
        <v>22</v>
      </c>
      <c r="AW159" s="11" t="s">
        <v>37</v>
      </c>
      <c r="AX159" s="11" t="s">
        <v>73</v>
      </c>
      <c r="AY159" s="207" t="s">
        <v>129</v>
      </c>
    </row>
    <row r="160" spans="2:65" s="12" customFormat="1" ht="13.5" x14ac:dyDescent="0.3">
      <c r="B160" s="208"/>
      <c r="C160" s="209"/>
      <c r="D160" s="210" t="s">
        <v>141</v>
      </c>
      <c r="E160" s="211" t="s">
        <v>20</v>
      </c>
      <c r="F160" s="212" t="s">
        <v>579</v>
      </c>
      <c r="G160" s="209"/>
      <c r="H160" s="213">
        <v>105</v>
      </c>
      <c r="I160" s="214"/>
      <c r="J160" s="209"/>
      <c r="K160" s="209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141</v>
      </c>
      <c r="AU160" s="219" t="s">
        <v>139</v>
      </c>
      <c r="AV160" s="12" t="s">
        <v>81</v>
      </c>
      <c r="AW160" s="12" t="s">
        <v>37</v>
      </c>
      <c r="AX160" s="12" t="s">
        <v>22</v>
      </c>
      <c r="AY160" s="219" t="s">
        <v>129</v>
      </c>
    </row>
    <row r="161" spans="2:65" s="1" customFormat="1" ht="22.5" customHeight="1" x14ac:dyDescent="0.3">
      <c r="B161" s="35"/>
      <c r="C161" s="258" t="s">
        <v>529</v>
      </c>
      <c r="D161" s="258" t="s">
        <v>633</v>
      </c>
      <c r="E161" s="259" t="s">
        <v>634</v>
      </c>
      <c r="F161" s="260" t="s">
        <v>635</v>
      </c>
      <c r="G161" s="261" t="s">
        <v>146</v>
      </c>
      <c r="H161" s="262">
        <v>2.8879999999999999</v>
      </c>
      <c r="I161" s="263"/>
      <c r="J161" s="264">
        <f>ROUND(I161*H161,2)</f>
        <v>0</v>
      </c>
      <c r="K161" s="260" t="s">
        <v>147</v>
      </c>
      <c r="L161" s="265"/>
      <c r="M161" s="266" t="s">
        <v>20</v>
      </c>
      <c r="N161" s="267" t="s">
        <v>44</v>
      </c>
      <c r="O161" s="36"/>
      <c r="P161" s="193">
        <f>O161*H161</f>
        <v>0</v>
      </c>
      <c r="Q161" s="193">
        <v>0.55000000000000004</v>
      </c>
      <c r="R161" s="193">
        <f>Q161*H161</f>
        <v>1.5884</v>
      </c>
      <c r="S161" s="193">
        <v>0</v>
      </c>
      <c r="T161" s="194">
        <f>S161*H161</f>
        <v>0</v>
      </c>
      <c r="AR161" s="18" t="s">
        <v>636</v>
      </c>
      <c r="AT161" s="18" t="s">
        <v>633</v>
      </c>
      <c r="AU161" s="18" t="s">
        <v>139</v>
      </c>
      <c r="AY161" s="18" t="s">
        <v>129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8" t="s">
        <v>22</v>
      </c>
      <c r="BK161" s="195">
        <f>ROUND(I161*H161,2)</f>
        <v>0</v>
      </c>
      <c r="BL161" s="18" t="s">
        <v>329</v>
      </c>
      <c r="BM161" s="18" t="s">
        <v>637</v>
      </c>
    </row>
    <row r="162" spans="2:65" s="11" customFormat="1" ht="13.5" x14ac:dyDescent="0.3">
      <c r="B162" s="196"/>
      <c r="C162" s="197"/>
      <c r="D162" s="198" t="s">
        <v>141</v>
      </c>
      <c r="E162" s="199" t="s">
        <v>20</v>
      </c>
      <c r="F162" s="200" t="s">
        <v>638</v>
      </c>
      <c r="G162" s="197"/>
      <c r="H162" s="201" t="s">
        <v>20</v>
      </c>
      <c r="I162" s="202"/>
      <c r="J162" s="197"/>
      <c r="K162" s="197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141</v>
      </c>
      <c r="AU162" s="207" t="s">
        <v>139</v>
      </c>
      <c r="AV162" s="11" t="s">
        <v>22</v>
      </c>
      <c r="AW162" s="11" t="s">
        <v>37</v>
      </c>
      <c r="AX162" s="11" t="s">
        <v>73</v>
      </c>
      <c r="AY162" s="207" t="s">
        <v>129</v>
      </c>
    </row>
    <row r="163" spans="2:65" s="11" customFormat="1" ht="13.5" x14ac:dyDescent="0.3">
      <c r="B163" s="196"/>
      <c r="C163" s="197"/>
      <c r="D163" s="198" t="s">
        <v>141</v>
      </c>
      <c r="E163" s="199" t="s">
        <v>20</v>
      </c>
      <c r="F163" s="200" t="s">
        <v>639</v>
      </c>
      <c r="G163" s="197"/>
      <c r="H163" s="201" t="s">
        <v>20</v>
      </c>
      <c r="I163" s="202"/>
      <c r="J163" s="197"/>
      <c r="K163" s="197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141</v>
      </c>
      <c r="AU163" s="207" t="s">
        <v>139</v>
      </c>
      <c r="AV163" s="11" t="s">
        <v>22</v>
      </c>
      <c r="AW163" s="11" t="s">
        <v>37</v>
      </c>
      <c r="AX163" s="11" t="s">
        <v>73</v>
      </c>
      <c r="AY163" s="207" t="s">
        <v>129</v>
      </c>
    </row>
    <row r="164" spans="2:65" s="12" customFormat="1" ht="13.5" x14ac:dyDescent="0.3">
      <c r="B164" s="208"/>
      <c r="C164" s="209"/>
      <c r="D164" s="210" t="s">
        <v>141</v>
      </c>
      <c r="E164" s="211" t="s">
        <v>20</v>
      </c>
      <c r="F164" s="212" t="s">
        <v>640</v>
      </c>
      <c r="G164" s="209"/>
      <c r="H164" s="213">
        <v>2.8879999999999999</v>
      </c>
      <c r="I164" s="214"/>
      <c r="J164" s="209"/>
      <c r="K164" s="209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141</v>
      </c>
      <c r="AU164" s="219" t="s">
        <v>139</v>
      </c>
      <c r="AV164" s="12" t="s">
        <v>81</v>
      </c>
      <c r="AW164" s="12" t="s">
        <v>37</v>
      </c>
      <c r="AX164" s="12" t="s">
        <v>22</v>
      </c>
      <c r="AY164" s="219" t="s">
        <v>129</v>
      </c>
    </row>
    <row r="165" spans="2:65" s="1" customFormat="1" ht="22.5" customHeight="1" x14ac:dyDescent="0.3">
      <c r="B165" s="35"/>
      <c r="C165" s="184" t="s">
        <v>641</v>
      </c>
      <c r="D165" s="184" t="s">
        <v>134</v>
      </c>
      <c r="E165" s="185" t="s">
        <v>642</v>
      </c>
      <c r="F165" s="186" t="s">
        <v>643</v>
      </c>
      <c r="G165" s="187" t="s">
        <v>137</v>
      </c>
      <c r="H165" s="188">
        <v>210</v>
      </c>
      <c r="I165" s="189"/>
      <c r="J165" s="190">
        <f>ROUND(I165*H165,2)</f>
        <v>0</v>
      </c>
      <c r="K165" s="186" t="s">
        <v>147</v>
      </c>
      <c r="L165" s="55"/>
      <c r="M165" s="191" t="s">
        <v>20</v>
      </c>
      <c r="N165" s="192" t="s">
        <v>44</v>
      </c>
      <c r="O165" s="36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AR165" s="18" t="s">
        <v>329</v>
      </c>
      <c r="AT165" s="18" t="s">
        <v>134</v>
      </c>
      <c r="AU165" s="18" t="s">
        <v>139</v>
      </c>
      <c r="AY165" s="18" t="s">
        <v>129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18" t="s">
        <v>22</v>
      </c>
      <c r="BK165" s="195">
        <f>ROUND(I165*H165,2)</f>
        <v>0</v>
      </c>
      <c r="BL165" s="18" t="s">
        <v>329</v>
      </c>
      <c r="BM165" s="18" t="s">
        <v>644</v>
      </c>
    </row>
    <row r="166" spans="2:65" s="11" customFormat="1" ht="13.5" x14ac:dyDescent="0.3">
      <c r="B166" s="196"/>
      <c r="C166" s="197"/>
      <c r="D166" s="198" t="s">
        <v>141</v>
      </c>
      <c r="E166" s="199" t="s">
        <v>20</v>
      </c>
      <c r="F166" s="200" t="s">
        <v>645</v>
      </c>
      <c r="G166" s="197"/>
      <c r="H166" s="201" t="s">
        <v>20</v>
      </c>
      <c r="I166" s="202"/>
      <c r="J166" s="197"/>
      <c r="K166" s="197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141</v>
      </c>
      <c r="AU166" s="207" t="s">
        <v>139</v>
      </c>
      <c r="AV166" s="11" t="s">
        <v>22</v>
      </c>
      <c r="AW166" s="11" t="s">
        <v>37</v>
      </c>
      <c r="AX166" s="11" t="s">
        <v>73</v>
      </c>
      <c r="AY166" s="207" t="s">
        <v>129</v>
      </c>
    </row>
    <row r="167" spans="2:65" s="12" customFormat="1" ht="13.5" x14ac:dyDescent="0.3">
      <c r="B167" s="208"/>
      <c r="C167" s="209"/>
      <c r="D167" s="198" t="s">
        <v>141</v>
      </c>
      <c r="E167" s="220" t="s">
        <v>20</v>
      </c>
      <c r="F167" s="221" t="s">
        <v>646</v>
      </c>
      <c r="G167" s="209"/>
      <c r="H167" s="222">
        <v>171</v>
      </c>
      <c r="I167" s="214"/>
      <c r="J167" s="209"/>
      <c r="K167" s="209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141</v>
      </c>
      <c r="AU167" s="219" t="s">
        <v>139</v>
      </c>
      <c r="AV167" s="12" t="s">
        <v>81</v>
      </c>
      <c r="AW167" s="12" t="s">
        <v>37</v>
      </c>
      <c r="AX167" s="12" t="s">
        <v>73</v>
      </c>
      <c r="AY167" s="219" t="s">
        <v>129</v>
      </c>
    </row>
    <row r="168" spans="2:65" s="11" customFormat="1" ht="13.5" x14ac:dyDescent="0.3">
      <c r="B168" s="196"/>
      <c r="C168" s="197"/>
      <c r="D168" s="198" t="s">
        <v>141</v>
      </c>
      <c r="E168" s="199" t="s">
        <v>20</v>
      </c>
      <c r="F168" s="200" t="s">
        <v>647</v>
      </c>
      <c r="G168" s="197"/>
      <c r="H168" s="201" t="s">
        <v>20</v>
      </c>
      <c r="I168" s="202"/>
      <c r="J168" s="197"/>
      <c r="K168" s="197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141</v>
      </c>
      <c r="AU168" s="207" t="s">
        <v>139</v>
      </c>
      <c r="AV168" s="11" t="s">
        <v>22</v>
      </c>
      <c r="AW168" s="11" t="s">
        <v>37</v>
      </c>
      <c r="AX168" s="11" t="s">
        <v>73</v>
      </c>
      <c r="AY168" s="207" t="s">
        <v>129</v>
      </c>
    </row>
    <row r="169" spans="2:65" s="12" customFormat="1" ht="13.5" x14ac:dyDescent="0.3">
      <c r="B169" s="208"/>
      <c r="C169" s="209"/>
      <c r="D169" s="198" t="s">
        <v>141</v>
      </c>
      <c r="E169" s="220" t="s">
        <v>20</v>
      </c>
      <c r="F169" s="221" t="s">
        <v>648</v>
      </c>
      <c r="G169" s="209"/>
      <c r="H169" s="222">
        <v>39</v>
      </c>
      <c r="I169" s="214"/>
      <c r="J169" s="209"/>
      <c r="K169" s="209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141</v>
      </c>
      <c r="AU169" s="219" t="s">
        <v>139</v>
      </c>
      <c r="AV169" s="12" t="s">
        <v>81</v>
      </c>
      <c r="AW169" s="12" t="s">
        <v>37</v>
      </c>
      <c r="AX169" s="12" t="s">
        <v>73</v>
      </c>
      <c r="AY169" s="219" t="s">
        <v>129</v>
      </c>
    </row>
    <row r="170" spans="2:65" s="14" customFormat="1" ht="13.5" x14ac:dyDescent="0.3">
      <c r="B170" s="238"/>
      <c r="C170" s="239"/>
      <c r="D170" s="210" t="s">
        <v>141</v>
      </c>
      <c r="E170" s="240" t="s">
        <v>20</v>
      </c>
      <c r="F170" s="241" t="s">
        <v>249</v>
      </c>
      <c r="G170" s="239"/>
      <c r="H170" s="242">
        <v>210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141</v>
      </c>
      <c r="AU170" s="248" t="s">
        <v>139</v>
      </c>
      <c r="AV170" s="14" t="s">
        <v>138</v>
      </c>
      <c r="AW170" s="14" t="s">
        <v>37</v>
      </c>
      <c r="AX170" s="14" t="s">
        <v>22</v>
      </c>
      <c r="AY170" s="248" t="s">
        <v>129</v>
      </c>
    </row>
    <row r="171" spans="2:65" s="1" customFormat="1" ht="22.5" customHeight="1" x14ac:dyDescent="0.3">
      <c r="B171" s="35"/>
      <c r="C171" s="258" t="s">
        <v>649</v>
      </c>
      <c r="D171" s="258" t="s">
        <v>633</v>
      </c>
      <c r="E171" s="259" t="s">
        <v>650</v>
      </c>
      <c r="F171" s="260" t="s">
        <v>651</v>
      </c>
      <c r="G171" s="261" t="s">
        <v>146</v>
      </c>
      <c r="H171" s="262">
        <v>2.7719999999999998</v>
      </c>
      <c r="I171" s="263"/>
      <c r="J171" s="264">
        <f>ROUND(I171*H171,2)</f>
        <v>0</v>
      </c>
      <c r="K171" s="260" t="s">
        <v>147</v>
      </c>
      <c r="L171" s="265"/>
      <c r="M171" s="266" t="s">
        <v>20</v>
      </c>
      <c r="N171" s="267" t="s">
        <v>44</v>
      </c>
      <c r="O171" s="36"/>
      <c r="P171" s="193">
        <f>O171*H171</f>
        <v>0</v>
      </c>
      <c r="Q171" s="193">
        <v>0.55000000000000004</v>
      </c>
      <c r="R171" s="193">
        <f>Q171*H171</f>
        <v>1.5246</v>
      </c>
      <c r="S171" s="193">
        <v>0</v>
      </c>
      <c r="T171" s="194">
        <f>S171*H171</f>
        <v>0</v>
      </c>
      <c r="AR171" s="18" t="s">
        <v>636</v>
      </c>
      <c r="AT171" s="18" t="s">
        <v>633</v>
      </c>
      <c r="AU171" s="18" t="s">
        <v>139</v>
      </c>
      <c r="AY171" s="18" t="s">
        <v>129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8" t="s">
        <v>22</v>
      </c>
      <c r="BK171" s="195">
        <f>ROUND(I171*H171,2)</f>
        <v>0</v>
      </c>
      <c r="BL171" s="18" t="s">
        <v>329</v>
      </c>
      <c r="BM171" s="18" t="s">
        <v>652</v>
      </c>
    </row>
    <row r="172" spans="2:65" s="11" customFormat="1" ht="13.5" x14ac:dyDescent="0.3">
      <c r="B172" s="196"/>
      <c r="C172" s="197"/>
      <c r="D172" s="198" t="s">
        <v>141</v>
      </c>
      <c r="E172" s="199" t="s">
        <v>20</v>
      </c>
      <c r="F172" s="200" t="s">
        <v>638</v>
      </c>
      <c r="G172" s="197"/>
      <c r="H172" s="201" t="s">
        <v>20</v>
      </c>
      <c r="I172" s="202"/>
      <c r="J172" s="197"/>
      <c r="K172" s="197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141</v>
      </c>
      <c r="AU172" s="207" t="s">
        <v>139</v>
      </c>
      <c r="AV172" s="11" t="s">
        <v>22</v>
      </c>
      <c r="AW172" s="11" t="s">
        <v>37</v>
      </c>
      <c r="AX172" s="11" t="s">
        <v>73</v>
      </c>
      <c r="AY172" s="207" t="s">
        <v>129</v>
      </c>
    </row>
    <row r="173" spans="2:65" s="11" customFormat="1" ht="13.5" x14ac:dyDescent="0.3">
      <c r="B173" s="196"/>
      <c r="C173" s="197"/>
      <c r="D173" s="198" t="s">
        <v>141</v>
      </c>
      <c r="E173" s="199" t="s">
        <v>20</v>
      </c>
      <c r="F173" s="200" t="s">
        <v>653</v>
      </c>
      <c r="G173" s="197"/>
      <c r="H173" s="201" t="s">
        <v>20</v>
      </c>
      <c r="I173" s="202"/>
      <c r="J173" s="197"/>
      <c r="K173" s="197"/>
      <c r="L173" s="203"/>
      <c r="M173" s="204"/>
      <c r="N173" s="205"/>
      <c r="O173" s="205"/>
      <c r="P173" s="205"/>
      <c r="Q173" s="205"/>
      <c r="R173" s="205"/>
      <c r="S173" s="205"/>
      <c r="T173" s="206"/>
      <c r="AT173" s="207" t="s">
        <v>141</v>
      </c>
      <c r="AU173" s="207" t="s">
        <v>139</v>
      </c>
      <c r="AV173" s="11" t="s">
        <v>22</v>
      </c>
      <c r="AW173" s="11" t="s">
        <v>37</v>
      </c>
      <c r="AX173" s="11" t="s">
        <v>73</v>
      </c>
      <c r="AY173" s="207" t="s">
        <v>129</v>
      </c>
    </row>
    <row r="174" spans="2:65" s="11" customFormat="1" ht="13.5" x14ac:dyDescent="0.3">
      <c r="B174" s="196"/>
      <c r="C174" s="197"/>
      <c r="D174" s="198" t="s">
        <v>141</v>
      </c>
      <c r="E174" s="199" t="s">
        <v>20</v>
      </c>
      <c r="F174" s="200" t="s">
        <v>654</v>
      </c>
      <c r="G174" s="197"/>
      <c r="H174" s="201" t="s">
        <v>20</v>
      </c>
      <c r="I174" s="202"/>
      <c r="J174" s="197"/>
      <c r="K174" s="197"/>
      <c r="L174" s="203"/>
      <c r="M174" s="204"/>
      <c r="N174" s="205"/>
      <c r="O174" s="205"/>
      <c r="P174" s="205"/>
      <c r="Q174" s="205"/>
      <c r="R174" s="205"/>
      <c r="S174" s="205"/>
      <c r="T174" s="206"/>
      <c r="AT174" s="207" t="s">
        <v>141</v>
      </c>
      <c r="AU174" s="207" t="s">
        <v>139</v>
      </c>
      <c r="AV174" s="11" t="s">
        <v>22</v>
      </c>
      <c r="AW174" s="11" t="s">
        <v>37</v>
      </c>
      <c r="AX174" s="11" t="s">
        <v>73</v>
      </c>
      <c r="AY174" s="207" t="s">
        <v>129</v>
      </c>
    </row>
    <row r="175" spans="2:65" s="12" customFormat="1" ht="13.5" x14ac:dyDescent="0.3">
      <c r="B175" s="208"/>
      <c r="C175" s="209"/>
      <c r="D175" s="210" t="s">
        <v>141</v>
      </c>
      <c r="E175" s="211" t="s">
        <v>20</v>
      </c>
      <c r="F175" s="212" t="s">
        <v>655</v>
      </c>
      <c r="G175" s="209"/>
      <c r="H175" s="213">
        <v>2.7719999999999998</v>
      </c>
      <c r="I175" s="214"/>
      <c r="J175" s="209"/>
      <c r="K175" s="209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141</v>
      </c>
      <c r="AU175" s="219" t="s">
        <v>139</v>
      </c>
      <c r="AV175" s="12" t="s">
        <v>81</v>
      </c>
      <c r="AW175" s="12" t="s">
        <v>37</v>
      </c>
      <c r="AX175" s="12" t="s">
        <v>22</v>
      </c>
      <c r="AY175" s="219" t="s">
        <v>129</v>
      </c>
    </row>
    <row r="176" spans="2:65" s="1" customFormat="1" ht="22.5" customHeight="1" x14ac:dyDescent="0.3">
      <c r="B176" s="35"/>
      <c r="C176" s="184" t="s">
        <v>409</v>
      </c>
      <c r="D176" s="184" t="s">
        <v>134</v>
      </c>
      <c r="E176" s="185" t="s">
        <v>656</v>
      </c>
      <c r="F176" s="186" t="s">
        <v>657</v>
      </c>
      <c r="G176" s="187" t="s">
        <v>146</v>
      </c>
      <c r="H176" s="188">
        <v>5.66</v>
      </c>
      <c r="I176" s="189"/>
      <c r="J176" s="190">
        <f>ROUND(I176*H176,2)</f>
        <v>0</v>
      </c>
      <c r="K176" s="186" t="s">
        <v>147</v>
      </c>
      <c r="L176" s="55"/>
      <c r="M176" s="191" t="s">
        <v>20</v>
      </c>
      <c r="N176" s="192" t="s">
        <v>44</v>
      </c>
      <c r="O176" s="36"/>
      <c r="P176" s="193">
        <f>O176*H176</f>
        <v>0</v>
      </c>
      <c r="Q176" s="193">
        <v>2.3369999999999998E-2</v>
      </c>
      <c r="R176" s="193">
        <f>Q176*H176</f>
        <v>0.13227419999999998</v>
      </c>
      <c r="S176" s="193">
        <v>0</v>
      </c>
      <c r="T176" s="194">
        <f>S176*H176</f>
        <v>0</v>
      </c>
      <c r="AR176" s="18" t="s">
        <v>329</v>
      </c>
      <c r="AT176" s="18" t="s">
        <v>134</v>
      </c>
      <c r="AU176" s="18" t="s">
        <v>139</v>
      </c>
      <c r="AY176" s="18" t="s">
        <v>129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18" t="s">
        <v>22</v>
      </c>
      <c r="BK176" s="195">
        <f>ROUND(I176*H176,2)</f>
        <v>0</v>
      </c>
      <c r="BL176" s="18" t="s">
        <v>329</v>
      </c>
      <c r="BM176" s="18" t="s">
        <v>658</v>
      </c>
    </row>
    <row r="177" spans="2:65" s="11" customFormat="1" ht="13.5" x14ac:dyDescent="0.3">
      <c r="B177" s="196"/>
      <c r="C177" s="197"/>
      <c r="D177" s="198" t="s">
        <v>141</v>
      </c>
      <c r="E177" s="199" t="s">
        <v>20</v>
      </c>
      <c r="F177" s="200" t="s">
        <v>659</v>
      </c>
      <c r="G177" s="197"/>
      <c r="H177" s="201" t="s">
        <v>20</v>
      </c>
      <c r="I177" s="202"/>
      <c r="J177" s="197"/>
      <c r="K177" s="197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141</v>
      </c>
      <c r="AU177" s="207" t="s">
        <v>139</v>
      </c>
      <c r="AV177" s="11" t="s">
        <v>22</v>
      </c>
      <c r="AW177" s="11" t="s">
        <v>37</v>
      </c>
      <c r="AX177" s="11" t="s">
        <v>73</v>
      </c>
      <c r="AY177" s="207" t="s">
        <v>129</v>
      </c>
    </row>
    <row r="178" spans="2:65" s="12" customFormat="1" ht="13.5" x14ac:dyDescent="0.3">
      <c r="B178" s="208"/>
      <c r="C178" s="209"/>
      <c r="D178" s="210" t="s">
        <v>141</v>
      </c>
      <c r="E178" s="211" t="s">
        <v>20</v>
      </c>
      <c r="F178" s="212" t="s">
        <v>660</v>
      </c>
      <c r="G178" s="209"/>
      <c r="H178" s="213">
        <v>5.66</v>
      </c>
      <c r="I178" s="214"/>
      <c r="J178" s="209"/>
      <c r="K178" s="209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141</v>
      </c>
      <c r="AU178" s="219" t="s">
        <v>139</v>
      </c>
      <c r="AV178" s="12" t="s">
        <v>81</v>
      </c>
      <c r="AW178" s="12" t="s">
        <v>37</v>
      </c>
      <c r="AX178" s="12" t="s">
        <v>22</v>
      </c>
      <c r="AY178" s="219" t="s">
        <v>129</v>
      </c>
    </row>
    <row r="179" spans="2:65" s="1" customFormat="1" ht="22.5" customHeight="1" x14ac:dyDescent="0.3">
      <c r="B179" s="35"/>
      <c r="C179" s="184" t="s">
        <v>636</v>
      </c>
      <c r="D179" s="184" t="s">
        <v>134</v>
      </c>
      <c r="E179" s="185" t="s">
        <v>661</v>
      </c>
      <c r="F179" s="186" t="s">
        <v>662</v>
      </c>
      <c r="G179" s="187" t="s">
        <v>146</v>
      </c>
      <c r="H179" s="188">
        <v>5.12</v>
      </c>
      <c r="I179" s="189"/>
      <c r="J179" s="190">
        <f>ROUND(I179*H179,2)</f>
        <v>0</v>
      </c>
      <c r="K179" s="186" t="s">
        <v>20</v>
      </c>
      <c r="L179" s="55"/>
      <c r="M179" s="191" t="s">
        <v>20</v>
      </c>
      <c r="N179" s="192" t="s">
        <v>44</v>
      </c>
      <c r="O179" s="36"/>
      <c r="P179" s="193">
        <f>O179*H179</f>
        <v>0</v>
      </c>
      <c r="Q179" s="193">
        <v>0</v>
      </c>
      <c r="R179" s="193">
        <f>Q179*H179</f>
        <v>0</v>
      </c>
      <c r="S179" s="193">
        <v>0.55000000000000004</v>
      </c>
      <c r="T179" s="194">
        <f>S179*H179</f>
        <v>2.8160000000000003</v>
      </c>
      <c r="AR179" s="18" t="s">
        <v>138</v>
      </c>
      <c r="AT179" s="18" t="s">
        <v>134</v>
      </c>
      <c r="AU179" s="18" t="s">
        <v>139</v>
      </c>
      <c r="AY179" s="18" t="s">
        <v>129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18" t="s">
        <v>22</v>
      </c>
      <c r="BK179" s="195">
        <f>ROUND(I179*H179,2)</f>
        <v>0</v>
      </c>
      <c r="BL179" s="18" t="s">
        <v>138</v>
      </c>
      <c r="BM179" s="18" t="s">
        <v>663</v>
      </c>
    </row>
    <row r="180" spans="2:65" s="11" customFormat="1" ht="13.5" x14ac:dyDescent="0.3">
      <c r="B180" s="196"/>
      <c r="C180" s="197"/>
      <c r="D180" s="198" t="s">
        <v>141</v>
      </c>
      <c r="E180" s="199" t="s">
        <v>20</v>
      </c>
      <c r="F180" s="200" t="s">
        <v>664</v>
      </c>
      <c r="G180" s="197"/>
      <c r="H180" s="201" t="s">
        <v>20</v>
      </c>
      <c r="I180" s="202"/>
      <c r="J180" s="197"/>
      <c r="K180" s="197"/>
      <c r="L180" s="203"/>
      <c r="M180" s="204"/>
      <c r="N180" s="205"/>
      <c r="O180" s="205"/>
      <c r="P180" s="205"/>
      <c r="Q180" s="205"/>
      <c r="R180" s="205"/>
      <c r="S180" s="205"/>
      <c r="T180" s="206"/>
      <c r="AT180" s="207" t="s">
        <v>141</v>
      </c>
      <c r="AU180" s="207" t="s">
        <v>139</v>
      </c>
      <c r="AV180" s="11" t="s">
        <v>22</v>
      </c>
      <c r="AW180" s="11" t="s">
        <v>37</v>
      </c>
      <c r="AX180" s="11" t="s">
        <v>73</v>
      </c>
      <c r="AY180" s="207" t="s">
        <v>129</v>
      </c>
    </row>
    <row r="181" spans="2:65" s="11" customFormat="1" ht="13.5" x14ac:dyDescent="0.3">
      <c r="B181" s="196"/>
      <c r="C181" s="197"/>
      <c r="D181" s="198" t="s">
        <v>141</v>
      </c>
      <c r="E181" s="199" t="s">
        <v>20</v>
      </c>
      <c r="F181" s="200" t="s">
        <v>665</v>
      </c>
      <c r="G181" s="197"/>
      <c r="H181" s="201" t="s">
        <v>20</v>
      </c>
      <c r="I181" s="202"/>
      <c r="J181" s="197"/>
      <c r="K181" s="197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141</v>
      </c>
      <c r="AU181" s="207" t="s">
        <v>139</v>
      </c>
      <c r="AV181" s="11" t="s">
        <v>22</v>
      </c>
      <c r="AW181" s="11" t="s">
        <v>37</v>
      </c>
      <c r="AX181" s="11" t="s">
        <v>73</v>
      </c>
      <c r="AY181" s="207" t="s">
        <v>129</v>
      </c>
    </row>
    <row r="182" spans="2:65" s="11" customFormat="1" ht="13.5" x14ac:dyDescent="0.3">
      <c r="B182" s="196"/>
      <c r="C182" s="197"/>
      <c r="D182" s="198" t="s">
        <v>141</v>
      </c>
      <c r="E182" s="199" t="s">
        <v>20</v>
      </c>
      <c r="F182" s="200" t="s">
        <v>666</v>
      </c>
      <c r="G182" s="197"/>
      <c r="H182" s="201" t="s">
        <v>20</v>
      </c>
      <c r="I182" s="202"/>
      <c r="J182" s="197"/>
      <c r="K182" s="197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141</v>
      </c>
      <c r="AU182" s="207" t="s">
        <v>139</v>
      </c>
      <c r="AV182" s="11" t="s">
        <v>22</v>
      </c>
      <c r="AW182" s="11" t="s">
        <v>37</v>
      </c>
      <c r="AX182" s="11" t="s">
        <v>73</v>
      </c>
      <c r="AY182" s="207" t="s">
        <v>129</v>
      </c>
    </row>
    <row r="183" spans="2:65" s="11" customFormat="1" ht="13.5" x14ac:dyDescent="0.3">
      <c r="B183" s="196"/>
      <c r="C183" s="197"/>
      <c r="D183" s="198" t="s">
        <v>141</v>
      </c>
      <c r="E183" s="199" t="s">
        <v>20</v>
      </c>
      <c r="F183" s="200" t="s">
        <v>667</v>
      </c>
      <c r="G183" s="197"/>
      <c r="H183" s="201" t="s">
        <v>20</v>
      </c>
      <c r="I183" s="202"/>
      <c r="J183" s="197"/>
      <c r="K183" s="197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141</v>
      </c>
      <c r="AU183" s="207" t="s">
        <v>139</v>
      </c>
      <c r="AV183" s="11" t="s">
        <v>22</v>
      </c>
      <c r="AW183" s="11" t="s">
        <v>37</v>
      </c>
      <c r="AX183" s="11" t="s">
        <v>73</v>
      </c>
      <c r="AY183" s="207" t="s">
        <v>129</v>
      </c>
    </row>
    <row r="184" spans="2:65" s="11" customFormat="1" ht="13.5" x14ac:dyDescent="0.3">
      <c r="B184" s="196"/>
      <c r="C184" s="197"/>
      <c r="D184" s="198" t="s">
        <v>141</v>
      </c>
      <c r="E184" s="199" t="s">
        <v>20</v>
      </c>
      <c r="F184" s="200" t="s">
        <v>668</v>
      </c>
      <c r="G184" s="197"/>
      <c r="H184" s="201" t="s">
        <v>20</v>
      </c>
      <c r="I184" s="202"/>
      <c r="J184" s="197"/>
      <c r="K184" s="197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141</v>
      </c>
      <c r="AU184" s="207" t="s">
        <v>139</v>
      </c>
      <c r="AV184" s="11" t="s">
        <v>22</v>
      </c>
      <c r="AW184" s="11" t="s">
        <v>37</v>
      </c>
      <c r="AX184" s="11" t="s">
        <v>73</v>
      </c>
      <c r="AY184" s="207" t="s">
        <v>129</v>
      </c>
    </row>
    <row r="185" spans="2:65" s="11" customFormat="1" ht="13.5" x14ac:dyDescent="0.3">
      <c r="B185" s="196"/>
      <c r="C185" s="197"/>
      <c r="D185" s="198" t="s">
        <v>141</v>
      </c>
      <c r="E185" s="199" t="s">
        <v>20</v>
      </c>
      <c r="F185" s="200" t="s">
        <v>669</v>
      </c>
      <c r="G185" s="197"/>
      <c r="H185" s="201" t="s">
        <v>20</v>
      </c>
      <c r="I185" s="202"/>
      <c r="J185" s="197"/>
      <c r="K185" s="197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141</v>
      </c>
      <c r="AU185" s="207" t="s">
        <v>139</v>
      </c>
      <c r="AV185" s="11" t="s">
        <v>22</v>
      </c>
      <c r="AW185" s="11" t="s">
        <v>37</v>
      </c>
      <c r="AX185" s="11" t="s">
        <v>73</v>
      </c>
      <c r="AY185" s="207" t="s">
        <v>129</v>
      </c>
    </row>
    <row r="186" spans="2:65" s="11" customFormat="1" ht="13.5" x14ac:dyDescent="0.3">
      <c r="B186" s="196"/>
      <c r="C186" s="197"/>
      <c r="D186" s="198" t="s">
        <v>141</v>
      </c>
      <c r="E186" s="199" t="s">
        <v>20</v>
      </c>
      <c r="F186" s="200" t="s">
        <v>670</v>
      </c>
      <c r="G186" s="197"/>
      <c r="H186" s="201" t="s">
        <v>20</v>
      </c>
      <c r="I186" s="202"/>
      <c r="J186" s="197"/>
      <c r="K186" s="197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141</v>
      </c>
      <c r="AU186" s="207" t="s">
        <v>139</v>
      </c>
      <c r="AV186" s="11" t="s">
        <v>22</v>
      </c>
      <c r="AW186" s="11" t="s">
        <v>37</v>
      </c>
      <c r="AX186" s="11" t="s">
        <v>73</v>
      </c>
      <c r="AY186" s="207" t="s">
        <v>129</v>
      </c>
    </row>
    <row r="187" spans="2:65" s="11" customFormat="1" ht="13.5" x14ac:dyDescent="0.3">
      <c r="B187" s="196"/>
      <c r="C187" s="197"/>
      <c r="D187" s="198" t="s">
        <v>141</v>
      </c>
      <c r="E187" s="199" t="s">
        <v>20</v>
      </c>
      <c r="F187" s="200" t="s">
        <v>671</v>
      </c>
      <c r="G187" s="197"/>
      <c r="H187" s="201" t="s">
        <v>20</v>
      </c>
      <c r="I187" s="202"/>
      <c r="J187" s="197"/>
      <c r="K187" s="197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141</v>
      </c>
      <c r="AU187" s="207" t="s">
        <v>139</v>
      </c>
      <c r="AV187" s="11" t="s">
        <v>22</v>
      </c>
      <c r="AW187" s="11" t="s">
        <v>37</v>
      </c>
      <c r="AX187" s="11" t="s">
        <v>73</v>
      </c>
      <c r="AY187" s="207" t="s">
        <v>129</v>
      </c>
    </row>
    <row r="188" spans="2:65" s="11" customFormat="1" ht="13.5" x14ac:dyDescent="0.3">
      <c r="B188" s="196"/>
      <c r="C188" s="197"/>
      <c r="D188" s="198" t="s">
        <v>141</v>
      </c>
      <c r="E188" s="199" t="s">
        <v>20</v>
      </c>
      <c r="F188" s="200" t="s">
        <v>672</v>
      </c>
      <c r="G188" s="197"/>
      <c r="H188" s="201" t="s">
        <v>20</v>
      </c>
      <c r="I188" s="202"/>
      <c r="J188" s="197"/>
      <c r="K188" s="197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141</v>
      </c>
      <c r="AU188" s="207" t="s">
        <v>139</v>
      </c>
      <c r="AV188" s="11" t="s">
        <v>22</v>
      </c>
      <c r="AW188" s="11" t="s">
        <v>37</v>
      </c>
      <c r="AX188" s="11" t="s">
        <v>73</v>
      </c>
      <c r="AY188" s="207" t="s">
        <v>129</v>
      </c>
    </row>
    <row r="189" spans="2:65" s="12" customFormat="1" ht="13.5" x14ac:dyDescent="0.3">
      <c r="B189" s="208"/>
      <c r="C189" s="209"/>
      <c r="D189" s="210" t="s">
        <v>141</v>
      </c>
      <c r="E189" s="211" t="s">
        <v>20</v>
      </c>
      <c r="F189" s="212" t="s">
        <v>673</v>
      </c>
      <c r="G189" s="209"/>
      <c r="H189" s="213">
        <v>5.12</v>
      </c>
      <c r="I189" s="214"/>
      <c r="J189" s="209"/>
      <c r="K189" s="209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141</v>
      </c>
      <c r="AU189" s="219" t="s">
        <v>139</v>
      </c>
      <c r="AV189" s="12" t="s">
        <v>81</v>
      </c>
      <c r="AW189" s="12" t="s">
        <v>37</v>
      </c>
      <c r="AX189" s="12" t="s">
        <v>22</v>
      </c>
      <c r="AY189" s="219" t="s">
        <v>129</v>
      </c>
    </row>
    <row r="190" spans="2:65" s="1" customFormat="1" ht="22.5" customHeight="1" x14ac:dyDescent="0.3">
      <c r="B190" s="35"/>
      <c r="C190" s="184" t="s">
        <v>674</v>
      </c>
      <c r="D190" s="184" t="s">
        <v>134</v>
      </c>
      <c r="E190" s="185" t="s">
        <v>675</v>
      </c>
      <c r="F190" s="186" t="s">
        <v>676</v>
      </c>
      <c r="G190" s="187" t="s">
        <v>146</v>
      </c>
      <c r="H190" s="188">
        <v>1.516</v>
      </c>
      <c r="I190" s="189"/>
      <c r="J190" s="190">
        <f>ROUND(I190*H190,2)</f>
        <v>0</v>
      </c>
      <c r="K190" s="186" t="s">
        <v>20</v>
      </c>
      <c r="L190" s="55"/>
      <c r="M190" s="191" t="s">
        <v>20</v>
      </c>
      <c r="N190" s="192" t="s">
        <v>44</v>
      </c>
      <c r="O190" s="36"/>
      <c r="P190" s="193">
        <f>O190*H190</f>
        <v>0</v>
      </c>
      <c r="Q190" s="193">
        <v>0</v>
      </c>
      <c r="R190" s="193">
        <f>Q190*H190</f>
        <v>0</v>
      </c>
      <c r="S190" s="193">
        <v>0.55000000000000004</v>
      </c>
      <c r="T190" s="194">
        <f>S190*H190</f>
        <v>0.8338000000000001</v>
      </c>
      <c r="AR190" s="18" t="s">
        <v>138</v>
      </c>
      <c r="AT190" s="18" t="s">
        <v>134</v>
      </c>
      <c r="AU190" s="18" t="s">
        <v>139</v>
      </c>
      <c r="AY190" s="18" t="s">
        <v>129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8" t="s">
        <v>22</v>
      </c>
      <c r="BK190" s="195">
        <f>ROUND(I190*H190,2)</f>
        <v>0</v>
      </c>
      <c r="BL190" s="18" t="s">
        <v>138</v>
      </c>
      <c r="BM190" s="18" t="s">
        <v>677</v>
      </c>
    </row>
    <row r="191" spans="2:65" s="11" customFormat="1" ht="13.5" x14ac:dyDescent="0.3">
      <c r="B191" s="196"/>
      <c r="C191" s="197"/>
      <c r="D191" s="198" t="s">
        <v>141</v>
      </c>
      <c r="E191" s="199" t="s">
        <v>20</v>
      </c>
      <c r="F191" s="200" t="s">
        <v>678</v>
      </c>
      <c r="G191" s="197"/>
      <c r="H191" s="201" t="s">
        <v>20</v>
      </c>
      <c r="I191" s="202"/>
      <c r="J191" s="197"/>
      <c r="K191" s="197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141</v>
      </c>
      <c r="AU191" s="207" t="s">
        <v>139</v>
      </c>
      <c r="AV191" s="11" t="s">
        <v>22</v>
      </c>
      <c r="AW191" s="11" t="s">
        <v>37</v>
      </c>
      <c r="AX191" s="11" t="s">
        <v>73</v>
      </c>
      <c r="AY191" s="207" t="s">
        <v>129</v>
      </c>
    </row>
    <row r="192" spans="2:65" s="11" customFormat="1" ht="13.5" x14ac:dyDescent="0.3">
      <c r="B192" s="196"/>
      <c r="C192" s="197"/>
      <c r="D192" s="198" t="s">
        <v>141</v>
      </c>
      <c r="E192" s="199" t="s">
        <v>20</v>
      </c>
      <c r="F192" s="200" t="s">
        <v>665</v>
      </c>
      <c r="G192" s="197"/>
      <c r="H192" s="201" t="s">
        <v>20</v>
      </c>
      <c r="I192" s="202"/>
      <c r="J192" s="197"/>
      <c r="K192" s="197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141</v>
      </c>
      <c r="AU192" s="207" t="s">
        <v>139</v>
      </c>
      <c r="AV192" s="11" t="s">
        <v>22</v>
      </c>
      <c r="AW192" s="11" t="s">
        <v>37</v>
      </c>
      <c r="AX192" s="11" t="s">
        <v>73</v>
      </c>
      <c r="AY192" s="207" t="s">
        <v>129</v>
      </c>
    </row>
    <row r="193" spans="2:65" s="11" customFormat="1" ht="13.5" x14ac:dyDescent="0.3">
      <c r="B193" s="196"/>
      <c r="C193" s="197"/>
      <c r="D193" s="198" t="s">
        <v>141</v>
      </c>
      <c r="E193" s="199" t="s">
        <v>20</v>
      </c>
      <c r="F193" s="200" t="s">
        <v>666</v>
      </c>
      <c r="G193" s="197"/>
      <c r="H193" s="201" t="s">
        <v>20</v>
      </c>
      <c r="I193" s="202"/>
      <c r="J193" s="197"/>
      <c r="K193" s="197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141</v>
      </c>
      <c r="AU193" s="207" t="s">
        <v>139</v>
      </c>
      <c r="AV193" s="11" t="s">
        <v>22</v>
      </c>
      <c r="AW193" s="11" t="s">
        <v>37</v>
      </c>
      <c r="AX193" s="11" t="s">
        <v>73</v>
      </c>
      <c r="AY193" s="207" t="s">
        <v>129</v>
      </c>
    </row>
    <row r="194" spans="2:65" s="11" customFormat="1" ht="13.5" x14ac:dyDescent="0.3">
      <c r="B194" s="196"/>
      <c r="C194" s="197"/>
      <c r="D194" s="198" t="s">
        <v>141</v>
      </c>
      <c r="E194" s="199" t="s">
        <v>20</v>
      </c>
      <c r="F194" s="200" t="s">
        <v>667</v>
      </c>
      <c r="G194" s="197"/>
      <c r="H194" s="201" t="s">
        <v>20</v>
      </c>
      <c r="I194" s="202"/>
      <c r="J194" s="197"/>
      <c r="K194" s="197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141</v>
      </c>
      <c r="AU194" s="207" t="s">
        <v>139</v>
      </c>
      <c r="AV194" s="11" t="s">
        <v>22</v>
      </c>
      <c r="AW194" s="11" t="s">
        <v>37</v>
      </c>
      <c r="AX194" s="11" t="s">
        <v>73</v>
      </c>
      <c r="AY194" s="207" t="s">
        <v>129</v>
      </c>
    </row>
    <row r="195" spans="2:65" s="11" customFormat="1" ht="13.5" x14ac:dyDescent="0.3">
      <c r="B195" s="196"/>
      <c r="C195" s="197"/>
      <c r="D195" s="198" t="s">
        <v>141</v>
      </c>
      <c r="E195" s="199" t="s">
        <v>20</v>
      </c>
      <c r="F195" s="200" t="s">
        <v>668</v>
      </c>
      <c r="G195" s="197"/>
      <c r="H195" s="201" t="s">
        <v>20</v>
      </c>
      <c r="I195" s="202"/>
      <c r="J195" s="197"/>
      <c r="K195" s="197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141</v>
      </c>
      <c r="AU195" s="207" t="s">
        <v>139</v>
      </c>
      <c r="AV195" s="11" t="s">
        <v>22</v>
      </c>
      <c r="AW195" s="11" t="s">
        <v>37</v>
      </c>
      <c r="AX195" s="11" t="s">
        <v>73</v>
      </c>
      <c r="AY195" s="207" t="s">
        <v>129</v>
      </c>
    </row>
    <row r="196" spans="2:65" s="11" customFormat="1" ht="13.5" x14ac:dyDescent="0.3">
      <c r="B196" s="196"/>
      <c r="C196" s="197"/>
      <c r="D196" s="198" t="s">
        <v>141</v>
      </c>
      <c r="E196" s="199" t="s">
        <v>20</v>
      </c>
      <c r="F196" s="200" t="s">
        <v>679</v>
      </c>
      <c r="G196" s="197"/>
      <c r="H196" s="201" t="s">
        <v>20</v>
      </c>
      <c r="I196" s="202"/>
      <c r="J196" s="197"/>
      <c r="K196" s="197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141</v>
      </c>
      <c r="AU196" s="207" t="s">
        <v>139</v>
      </c>
      <c r="AV196" s="11" t="s">
        <v>22</v>
      </c>
      <c r="AW196" s="11" t="s">
        <v>37</v>
      </c>
      <c r="AX196" s="11" t="s">
        <v>73</v>
      </c>
      <c r="AY196" s="207" t="s">
        <v>129</v>
      </c>
    </row>
    <row r="197" spans="2:65" s="11" customFormat="1" ht="13.5" x14ac:dyDescent="0.3">
      <c r="B197" s="196"/>
      <c r="C197" s="197"/>
      <c r="D197" s="198" t="s">
        <v>141</v>
      </c>
      <c r="E197" s="199" t="s">
        <v>20</v>
      </c>
      <c r="F197" s="200" t="s">
        <v>680</v>
      </c>
      <c r="G197" s="197"/>
      <c r="H197" s="201" t="s">
        <v>20</v>
      </c>
      <c r="I197" s="202"/>
      <c r="J197" s="197"/>
      <c r="K197" s="197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141</v>
      </c>
      <c r="AU197" s="207" t="s">
        <v>139</v>
      </c>
      <c r="AV197" s="11" t="s">
        <v>22</v>
      </c>
      <c r="AW197" s="11" t="s">
        <v>37</v>
      </c>
      <c r="AX197" s="11" t="s">
        <v>73</v>
      </c>
      <c r="AY197" s="207" t="s">
        <v>129</v>
      </c>
    </row>
    <row r="198" spans="2:65" s="11" customFormat="1" ht="13.5" x14ac:dyDescent="0.3">
      <c r="B198" s="196"/>
      <c r="C198" s="197"/>
      <c r="D198" s="198" t="s">
        <v>141</v>
      </c>
      <c r="E198" s="199" t="s">
        <v>20</v>
      </c>
      <c r="F198" s="200" t="s">
        <v>681</v>
      </c>
      <c r="G198" s="197"/>
      <c r="H198" s="201" t="s">
        <v>20</v>
      </c>
      <c r="I198" s="202"/>
      <c r="J198" s="197"/>
      <c r="K198" s="197"/>
      <c r="L198" s="203"/>
      <c r="M198" s="204"/>
      <c r="N198" s="205"/>
      <c r="O198" s="205"/>
      <c r="P198" s="205"/>
      <c r="Q198" s="205"/>
      <c r="R198" s="205"/>
      <c r="S198" s="205"/>
      <c r="T198" s="206"/>
      <c r="AT198" s="207" t="s">
        <v>141</v>
      </c>
      <c r="AU198" s="207" t="s">
        <v>139</v>
      </c>
      <c r="AV198" s="11" t="s">
        <v>22</v>
      </c>
      <c r="AW198" s="11" t="s">
        <v>37</v>
      </c>
      <c r="AX198" s="11" t="s">
        <v>73</v>
      </c>
      <c r="AY198" s="207" t="s">
        <v>129</v>
      </c>
    </row>
    <row r="199" spans="2:65" s="11" customFormat="1" ht="13.5" x14ac:dyDescent="0.3">
      <c r="B199" s="196"/>
      <c r="C199" s="197"/>
      <c r="D199" s="198" t="s">
        <v>141</v>
      </c>
      <c r="E199" s="199" t="s">
        <v>20</v>
      </c>
      <c r="F199" s="200" t="s">
        <v>682</v>
      </c>
      <c r="G199" s="197"/>
      <c r="H199" s="201" t="s">
        <v>20</v>
      </c>
      <c r="I199" s="202"/>
      <c r="J199" s="197"/>
      <c r="K199" s="197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141</v>
      </c>
      <c r="AU199" s="207" t="s">
        <v>139</v>
      </c>
      <c r="AV199" s="11" t="s">
        <v>22</v>
      </c>
      <c r="AW199" s="11" t="s">
        <v>37</v>
      </c>
      <c r="AX199" s="11" t="s">
        <v>73</v>
      </c>
      <c r="AY199" s="207" t="s">
        <v>129</v>
      </c>
    </row>
    <row r="200" spans="2:65" s="11" customFormat="1" ht="13.5" x14ac:dyDescent="0.3">
      <c r="B200" s="196"/>
      <c r="C200" s="197"/>
      <c r="D200" s="198" t="s">
        <v>141</v>
      </c>
      <c r="E200" s="199" t="s">
        <v>20</v>
      </c>
      <c r="F200" s="200" t="s">
        <v>672</v>
      </c>
      <c r="G200" s="197"/>
      <c r="H200" s="201" t="s">
        <v>20</v>
      </c>
      <c r="I200" s="202"/>
      <c r="J200" s="197"/>
      <c r="K200" s="197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141</v>
      </c>
      <c r="AU200" s="207" t="s">
        <v>139</v>
      </c>
      <c r="AV200" s="11" t="s">
        <v>22</v>
      </c>
      <c r="AW200" s="11" t="s">
        <v>37</v>
      </c>
      <c r="AX200" s="11" t="s">
        <v>73</v>
      </c>
      <c r="AY200" s="207" t="s">
        <v>129</v>
      </c>
    </row>
    <row r="201" spans="2:65" s="12" customFormat="1" ht="13.5" x14ac:dyDescent="0.3">
      <c r="B201" s="208"/>
      <c r="C201" s="209"/>
      <c r="D201" s="198" t="s">
        <v>141</v>
      </c>
      <c r="E201" s="220" t="s">
        <v>20</v>
      </c>
      <c r="F201" s="221" t="s">
        <v>683</v>
      </c>
      <c r="G201" s="209"/>
      <c r="H201" s="222">
        <v>12.8</v>
      </c>
      <c r="I201" s="214"/>
      <c r="J201" s="209"/>
      <c r="K201" s="209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141</v>
      </c>
      <c r="AU201" s="219" t="s">
        <v>139</v>
      </c>
      <c r="AV201" s="12" t="s">
        <v>81</v>
      </c>
      <c r="AW201" s="12" t="s">
        <v>37</v>
      </c>
      <c r="AX201" s="12" t="s">
        <v>73</v>
      </c>
      <c r="AY201" s="219" t="s">
        <v>129</v>
      </c>
    </row>
    <row r="202" spans="2:65" s="11" customFormat="1" ht="13.5" x14ac:dyDescent="0.3">
      <c r="B202" s="196"/>
      <c r="C202" s="197"/>
      <c r="D202" s="198" t="s">
        <v>141</v>
      </c>
      <c r="E202" s="199" t="s">
        <v>20</v>
      </c>
      <c r="F202" s="200" t="s">
        <v>684</v>
      </c>
      <c r="G202" s="197"/>
      <c r="H202" s="201" t="s">
        <v>20</v>
      </c>
      <c r="I202" s="202"/>
      <c r="J202" s="197"/>
      <c r="K202" s="197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141</v>
      </c>
      <c r="AU202" s="207" t="s">
        <v>139</v>
      </c>
      <c r="AV202" s="11" t="s">
        <v>22</v>
      </c>
      <c r="AW202" s="11" t="s">
        <v>37</v>
      </c>
      <c r="AX202" s="11" t="s">
        <v>73</v>
      </c>
      <c r="AY202" s="207" t="s">
        <v>129</v>
      </c>
    </row>
    <row r="203" spans="2:65" s="12" customFormat="1" ht="13.5" x14ac:dyDescent="0.3">
      <c r="B203" s="208"/>
      <c r="C203" s="209"/>
      <c r="D203" s="198" t="s">
        <v>141</v>
      </c>
      <c r="E203" s="220" t="s">
        <v>20</v>
      </c>
      <c r="F203" s="221" t="s">
        <v>685</v>
      </c>
      <c r="G203" s="209"/>
      <c r="H203" s="222">
        <v>-5.12</v>
      </c>
      <c r="I203" s="214"/>
      <c r="J203" s="209"/>
      <c r="K203" s="209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141</v>
      </c>
      <c r="AU203" s="219" t="s">
        <v>139</v>
      </c>
      <c r="AV203" s="12" t="s">
        <v>81</v>
      </c>
      <c r="AW203" s="12" t="s">
        <v>37</v>
      </c>
      <c r="AX203" s="12" t="s">
        <v>73</v>
      </c>
      <c r="AY203" s="219" t="s">
        <v>129</v>
      </c>
    </row>
    <row r="204" spans="2:65" s="13" customFormat="1" ht="13.5" x14ac:dyDescent="0.3">
      <c r="B204" s="227"/>
      <c r="C204" s="228"/>
      <c r="D204" s="198" t="s">
        <v>141</v>
      </c>
      <c r="E204" s="229" t="s">
        <v>20</v>
      </c>
      <c r="F204" s="230" t="s">
        <v>477</v>
      </c>
      <c r="G204" s="228"/>
      <c r="H204" s="231">
        <v>7.68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141</v>
      </c>
      <c r="AU204" s="237" t="s">
        <v>139</v>
      </c>
      <c r="AV204" s="13" t="s">
        <v>139</v>
      </c>
      <c r="AW204" s="13" t="s">
        <v>37</v>
      </c>
      <c r="AX204" s="13" t="s">
        <v>73</v>
      </c>
      <c r="AY204" s="237" t="s">
        <v>129</v>
      </c>
    </row>
    <row r="205" spans="2:65" s="11" customFormat="1" ht="13.5" x14ac:dyDescent="0.3">
      <c r="B205" s="196"/>
      <c r="C205" s="197"/>
      <c r="D205" s="198" t="s">
        <v>141</v>
      </c>
      <c r="E205" s="199" t="s">
        <v>20</v>
      </c>
      <c r="F205" s="200" t="s">
        <v>686</v>
      </c>
      <c r="G205" s="197"/>
      <c r="H205" s="201" t="s">
        <v>20</v>
      </c>
      <c r="I205" s="202"/>
      <c r="J205" s="197"/>
      <c r="K205" s="197"/>
      <c r="L205" s="203"/>
      <c r="M205" s="204"/>
      <c r="N205" s="205"/>
      <c r="O205" s="205"/>
      <c r="P205" s="205"/>
      <c r="Q205" s="205"/>
      <c r="R205" s="205"/>
      <c r="S205" s="205"/>
      <c r="T205" s="206"/>
      <c r="AT205" s="207" t="s">
        <v>141</v>
      </c>
      <c r="AU205" s="207" t="s">
        <v>139</v>
      </c>
      <c r="AV205" s="11" t="s">
        <v>22</v>
      </c>
      <c r="AW205" s="11" t="s">
        <v>37</v>
      </c>
      <c r="AX205" s="11" t="s">
        <v>73</v>
      </c>
      <c r="AY205" s="207" t="s">
        <v>129</v>
      </c>
    </row>
    <row r="206" spans="2:65" s="12" customFormat="1" ht="13.5" x14ac:dyDescent="0.3">
      <c r="B206" s="208"/>
      <c r="C206" s="209"/>
      <c r="D206" s="198" t="s">
        <v>141</v>
      </c>
      <c r="E206" s="220" t="s">
        <v>20</v>
      </c>
      <c r="F206" s="221" t="s">
        <v>687</v>
      </c>
      <c r="G206" s="209"/>
      <c r="H206" s="222">
        <v>1.516</v>
      </c>
      <c r="I206" s="214"/>
      <c r="J206" s="209"/>
      <c r="K206" s="209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141</v>
      </c>
      <c r="AU206" s="219" t="s">
        <v>139</v>
      </c>
      <c r="AV206" s="12" t="s">
        <v>81</v>
      </c>
      <c r="AW206" s="12" t="s">
        <v>37</v>
      </c>
      <c r="AX206" s="12" t="s">
        <v>73</v>
      </c>
      <c r="AY206" s="219" t="s">
        <v>129</v>
      </c>
    </row>
    <row r="207" spans="2:65" s="13" customFormat="1" ht="13.5" x14ac:dyDescent="0.3">
      <c r="B207" s="227"/>
      <c r="C207" s="228"/>
      <c r="D207" s="210" t="s">
        <v>141</v>
      </c>
      <c r="E207" s="249" t="s">
        <v>20</v>
      </c>
      <c r="F207" s="250" t="s">
        <v>480</v>
      </c>
      <c r="G207" s="228"/>
      <c r="H207" s="251">
        <v>1.516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141</v>
      </c>
      <c r="AU207" s="237" t="s">
        <v>139</v>
      </c>
      <c r="AV207" s="13" t="s">
        <v>139</v>
      </c>
      <c r="AW207" s="13" t="s">
        <v>37</v>
      </c>
      <c r="AX207" s="13" t="s">
        <v>22</v>
      </c>
      <c r="AY207" s="237" t="s">
        <v>129</v>
      </c>
    </row>
    <row r="208" spans="2:65" s="1" customFormat="1" ht="31.5" customHeight="1" x14ac:dyDescent="0.3">
      <c r="B208" s="35"/>
      <c r="C208" s="184" t="s">
        <v>688</v>
      </c>
      <c r="D208" s="184" t="s">
        <v>134</v>
      </c>
      <c r="E208" s="185" t="s">
        <v>689</v>
      </c>
      <c r="F208" s="186" t="s">
        <v>690</v>
      </c>
      <c r="G208" s="187" t="s">
        <v>146</v>
      </c>
      <c r="H208" s="188">
        <v>1.48</v>
      </c>
      <c r="I208" s="189"/>
      <c r="J208" s="190">
        <f>ROUND(I208*H208,2)</f>
        <v>0</v>
      </c>
      <c r="K208" s="186" t="s">
        <v>20</v>
      </c>
      <c r="L208" s="55"/>
      <c r="M208" s="191" t="s">
        <v>20</v>
      </c>
      <c r="N208" s="192" t="s">
        <v>44</v>
      </c>
      <c r="O208" s="36"/>
      <c r="P208" s="193">
        <f>O208*H208</f>
        <v>0</v>
      </c>
      <c r="Q208" s="193">
        <v>0</v>
      </c>
      <c r="R208" s="193">
        <f>Q208*H208</f>
        <v>0</v>
      </c>
      <c r="S208" s="193">
        <v>0.55000000000000004</v>
      </c>
      <c r="T208" s="194">
        <f>S208*H208</f>
        <v>0.81400000000000006</v>
      </c>
      <c r="AR208" s="18" t="s">
        <v>138</v>
      </c>
      <c r="AT208" s="18" t="s">
        <v>134</v>
      </c>
      <c r="AU208" s="18" t="s">
        <v>139</v>
      </c>
      <c r="AY208" s="18" t="s">
        <v>129</v>
      </c>
      <c r="BE208" s="195">
        <f>IF(N208="základní",J208,0)</f>
        <v>0</v>
      </c>
      <c r="BF208" s="195">
        <f>IF(N208="snížená",J208,0)</f>
        <v>0</v>
      </c>
      <c r="BG208" s="195">
        <f>IF(N208="zákl. přenesená",J208,0)</f>
        <v>0</v>
      </c>
      <c r="BH208" s="195">
        <f>IF(N208="sníž. přenesená",J208,0)</f>
        <v>0</v>
      </c>
      <c r="BI208" s="195">
        <f>IF(N208="nulová",J208,0)</f>
        <v>0</v>
      </c>
      <c r="BJ208" s="18" t="s">
        <v>22</v>
      </c>
      <c r="BK208" s="195">
        <f>ROUND(I208*H208,2)</f>
        <v>0</v>
      </c>
      <c r="BL208" s="18" t="s">
        <v>138</v>
      </c>
      <c r="BM208" s="18" t="s">
        <v>691</v>
      </c>
    </row>
    <row r="209" spans="2:65" s="11" customFormat="1" ht="13.5" x14ac:dyDescent="0.3">
      <c r="B209" s="196"/>
      <c r="C209" s="197"/>
      <c r="D209" s="198" t="s">
        <v>141</v>
      </c>
      <c r="E209" s="199" t="s">
        <v>20</v>
      </c>
      <c r="F209" s="200" t="s">
        <v>692</v>
      </c>
      <c r="G209" s="197"/>
      <c r="H209" s="201" t="s">
        <v>20</v>
      </c>
      <c r="I209" s="202"/>
      <c r="J209" s="197"/>
      <c r="K209" s="197"/>
      <c r="L209" s="203"/>
      <c r="M209" s="204"/>
      <c r="N209" s="205"/>
      <c r="O209" s="205"/>
      <c r="P209" s="205"/>
      <c r="Q209" s="205"/>
      <c r="R209" s="205"/>
      <c r="S209" s="205"/>
      <c r="T209" s="206"/>
      <c r="AT209" s="207" t="s">
        <v>141</v>
      </c>
      <c r="AU209" s="207" t="s">
        <v>139</v>
      </c>
      <c r="AV209" s="11" t="s">
        <v>22</v>
      </c>
      <c r="AW209" s="11" t="s">
        <v>37</v>
      </c>
      <c r="AX209" s="11" t="s">
        <v>73</v>
      </c>
      <c r="AY209" s="207" t="s">
        <v>129</v>
      </c>
    </row>
    <row r="210" spans="2:65" s="11" customFormat="1" ht="13.5" x14ac:dyDescent="0.3">
      <c r="B210" s="196"/>
      <c r="C210" s="197"/>
      <c r="D210" s="198" t="s">
        <v>141</v>
      </c>
      <c r="E210" s="199" t="s">
        <v>20</v>
      </c>
      <c r="F210" s="200" t="s">
        <v>664</v>
      </c>
      <c r="G210" s="197"/>
      <c r="H210" s="201" t="s">
        <v>20</v>
      </c>
      <c r="I210" s="202"/>
      <c r="J210" s="197"/>
      <c r="K210" s="197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141</v>
      </c>
      <c r="AU210" s="207" t="s">
        <v>139</v>
      </c>
      <c r="AV210" s="11" t="s">
        <v>22</v>
      </c>
      <c r="AW210" s="11" t="s">
        <v>37</v>
      </c>
      <c r="AX210" s="11" t="s">
        <v>73</v>
      </c>
      <c r="AY210" s="207" t="s">
        <v>129</v>
      </c>
    </row>
    <row r="211" spans="2:65" s="11" customFormat="1" ht="13.5" x14ac:dyDescent="0.3">
      <c r="B211" s="196"/>
      <c r="C211" s="197"/>
      <c r="D211" s="198" t="s">
        <v>141</v>
      </c>
      <c r="E211" s="199" t="s">
        <v>20</v>
      </c>
      <c r="F211" s="200" t="s">
        <v>665</v>
      </c>
      <c r="G211" s="197"/>
      <c r="H211" s="201" t="s">
        <v>20</v>
      </c>
      <c r="I211" s="202"/>
      <c r="J211" s="197"/>
      <c r="K211" s="197"/>
      <c r="L211" s="203"/>
      <c r="M211" s="204"/>
      <c r="N211" s="205"/>
      <c r="O211" s="205"/>
      <c r="P211" s="205"/>
      <c r="Q211" s="205"/>
      <c r="R211" s="205"/>
      <c r="S211" s="205"/>
      <c r="T211" s="206"/>
      <c r="AT211" s="207" t="s">
        <v>141</v>
      </c>
      <c r="AU211" s="207" t="s">
        <v>139</v>
      </c>
      <c r="AV211" s="11" t="s">
        <v>22</v>
      </c>
      <c r="AW211" s="11" t="s">
        <v>37</v>
      </c>
      <c r="AX211" s="11" t="s">
        <v>73</v>
      </c>
      <c r="AY211" s="207" t="s">
        <v>129</v>
      </c>
    </row>
    <row r="212" spans="2:65" s="11" customFormat="1" ht="13.5" x14ac:dyDescent="0.3">
      <c r="B212" s="196"/>
      <c r="C212" s="197"/>
      <c r="D212" s="198" t="s">
        <v>141</v>
      </c>
      <c r="E212" s="199" t="s">
        <v>20</v>
      </c>
      <c r="F212" s="200" t="s">
        <v>666</v>
      </c>
      <c r="G212" s="197"/>
      <c r="H212" s="201" t="s">
        <v>20</v>
      </c>
      <c r="I212" s="202"/>
      <c r="J212" s="197"/>
      <c r="K212" s="197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141</v>
      </c>
      <c r="AU212" s="207" t="s">
        <v>139</v>
      </c>
      <c r="AV212" s="11" t="s">
        <v>22</v>
      </c>
      <c r="AW212" s="11" t="s">
        <v>37</v>
      </c>
      <c r="AX212" s="11" t="s">
        <v>73</v>
      </c>
      <c r="AY212" s="207" t="s">
        <v>129</v>
      </c>
    </row>
    <row r="213" spans="2:65" s="11" customFormat="1" ht="13.5" x14ac:dyDescent="0.3">
      <c r="B213" s="196"/>
      <c r="C213" s="197"/>
      <c r="D213" s="198" t="s">
        <v>141</v>
      </c>
      <c r="E213" s="199" t="s">
        <v>20</v>
      </c>
      <c r="F213" s="200" t="s">
        <v>667</v>
      </c>
      <c r="G213" s="197"/>
      <c r="H213" s="201" t="s">
        <v>20</v>
      </c>
      <c r="I213" s="202"/>
      <c r="J213" s="197"/>
      <c r="K213" s="197"/>
      <c r="L213" s="203"/>
      <c r="M213" s="204"/>
      <c r="N213" s="205"/>
      <c r="O213" s="205"/>
      <c r="P213" s="205"/>
      <c r="Q213" s="205"/>
      <c r="R213" s="205"/>
      <c r="S213" s="205"/>
      <c r="T213" s="206"/>
      <c r="AT213" s="207" t="s">
        <v>141</v>
      </c>
      <c r="AU213" s="207" t="s">
        <v>139</v>
      </c>
      <c r="AV213" s="11" t="s">
        <v>22</v>
      </c>
      <c r="AW213" s="11" t="s">
        <v>37</v>
      </c>
      <c r="AX213" s="11" t="s">
        <v>73</v>
      </c>
      <c r="AY213" s="207" t="s">
        <v>129</v>
      </c>
    </row>
    <row r="214" spans="2:65" s="11" customFormat="1" ht="13.5" x14ac:dyDescent="0.3">
      <c r="B214" s="196"/>
      <c r="C214" s="197"/>
      <c r="D214" s="198" t="s">
        <v>141</v>
      </c>
      <c r="E214" s="199" t="s">
        <v>20</v>
      </c>
      <c r="F214" s="200" t="s">
        <v>668</v>
      </c>
      <c r="G214" s="197"/>
      <c r="H214" s="201" t="s">
        <v>20</v>
      </c>
      <c r="I214" s="202"/>
      <c r="J214" s="197"/>
      <c r="K214" s="197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141</v>
      </c>
      <c r="AU214" s="207" t="s">
        <v>139</v>
      </c>
      <c r="AV214" s="11" t="s">
        <v>22</v>
      </c>
      <c r="AW214" s="11" t="s">
        <v>37</v>
      </c>
      <c r="AX214" s="11" t="s">
        <v>73</v>
      </c>
      <c r="AY214" s="207" t="s">
        <v>129</v>
      </c>
    </row>
    <row r="215" spans="2:65" s="11" customFormat="1" ht="13.5" x14ac:dyDescent="0.3">
      <c r="B215" s="196"/>
      <c r="C215" s="197"/>
      <c r="D215" s="198" t="s">
        <v>141</v>
      </c>
      <c r="E215" s="199" t="s">
        <v>20</v>
      </c>
      <c r="F215" s="200" t="s">
        <v>669</v>
      </c>
      <c r="G215" s="197"/>
      <c r="H215" s="201" t="s">
        <v>20</v>
      </c>
      <c r="I215" s="202"/>
      <c r="J215" s="197"/>
      <c r="K215" s="197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141</v>
      </c>
      <c r="AU215" s="207" t="s">
        <v>139</v>
      </c>
      <c r="AV215" s="11" t="s">
        <v>22</v>
      </c>
      <c r="AW215" s="11" t="s">
        <v>37</v>
      </c>
      <c r="AX215" s="11" t="s">
        <v>73</v>
      </c>
      <c r="AY215" s="207" t="s">
        <v>129</v>
      </c>
    </row>
    <row r="216" spans="2:65" s="11" customFormat="1" ht="13.5" x14ac:dyDescent="0.3">
      <c r="B216" s="196"/>
      <c r="C216" s="197"/>
      <c r="D216" s="198" t="s">
        <v>141</v>
      </c>
      <c r="E216" s="199" t="s">
        <v>20</v>
      </c>
      <c r="F216" s="200" t="s">
        <v>670</v>
      </c>
      <c r="G216" s="197"/>
      <c r="H216" s="201" t="s">
        <v>20</v>
      </c>
      <c r="I216" s="202"/>
      <c r="J216" s="197"/>
      <c r="K216" s="197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141</v>
      </c>
      <c r="AU216" s="207" t="s">
        <v>139</v>
      </c>
      <c r="AV216" s="11" t="s">
        <v>22</v>
      </c>
      <c r="AW216" s="11" t="s">
        <v>37</v>
      </c>
      <c r="AX216" s="11" t="s">
        <v>73</v>
      </c>
      <c r="AY216" s="207" t="s">
        <v>129</v>
      </c>
    </row>
    <row r="217" spans="2:65" s="11" customFormat="1" ht="13.5" x14ac:dyDescent="0.3">
      <c r="B217" s="196"/>
      <c r="C217" s="197"/>
      <c r="D217" s="198" t="s">
        <v>141</v>
      </c>
      <c r="E217" s="199" t="s">
        <v>20</v>
      </c>
      <c r="F217" s="200" t="s">
        <v>671</v>
      </c>
      <c r="G217" s="197"/>
      <c r="H217" s="201" t="s">
        <v>20</v>
      </c>
      <c r="I217" s="202"/>
      <c r="J217" s="197"/>
      <c r="K217" s="197"/>
      <c r="L217" s="203"/>
      <c r="M217" s="204"/>
      <c r="N217" s="205"/>
      <c r="O217" s="205"/>
      <c r="P217" s="205"/>
      <c r="Q217" s="205"/>
      <c r="R217" s="205"/>
      <c r="S217" s="205"/>
      <c r="T217" s="206"/>
      <c r="AT217" s="207" t="s">
        <v>141</v>
      </c>
      <c r="AU217" s="207" t="s">
        <v>139</v>
      </c>
      <c r="AV217" s="11" t="s">
        <v>22</v>
      </c>
      <c r="AW217" s="11" t="s">
        <v>37</v>
      </c>
      <c r="AX217" s="11" t="s">
        <v>73</v>
      </c>
      <c r="AY217" s="207" t="s">
        <v>129</v>
      </c>
    </row>
    <row r="218" spans="2:65" s="11" customFormat="1" ht="13.5" x14ac:dyDescent="0.3">
      <c r="B218" s="196"/>
      <c r="C218" s="197"/>
      <c r="D218" s="198" t="s">
        <v>141</v>
      </c>
      <c r="E218" s="199" t="s">
        <v>20</v>
      </c>
      <c r="F218" s="200" t="s">
        <v>693</v>
      </c>
      <c r="G218" s="197"/>
      <c r="H218" s="201" t="s">
        <v>20</v>
      </c>
      <c r="I218" s="202"/>
      <c r="J218" s="197"/>
      <c r="K218" s="197"/>
      <c r="L218" s="203"/>
      <c r="M218" s="204"/>
      <c r="N218" s="205"/>
      <c r="O218" s="205"/>
      <c r="P218" s="205"/>
      <c r="Q218" s="205"/>
      <c r="R218" s="205"/>
      <c r="S218" s="205"/>
      <c r="T218" s="206"/>
      <c r="AT218" s="207" t="s">
        <v>141</v>
      </c>
      <c r="AU218" s="207" t="s">
        <v>139</v>
      </c>
      <c r="AV218" s="11" t="s">
        <v>22</v>
      </c>
      <c r="AW218" s="11" t="s">
        <v>37</v>
      </c>
      <c r="AX218" s="11" t="s">
        <v>73</v>
      </c>
      <c r="AY218" s="207" t="s">
        <v>129</v>
      </c>
    </row>
    <row r="219" spans="2:65" s="12" customFormat="1" ht="13.5" x14ac:dyDescent="0.3">
      <c r="B219" s="208"/>
      <c r="C219" s="209"/>
      <c r="D219" s="210" t="s">
        <v>141</v>
      </c>
      <c r="E219" s="211" t="s">
        <v>20</v>
      </c>
      <c r="F219" s="212" t="s">
        <v>694</v>
      </c>
      <c r="G219" s="209"/>
      <c r="H219" s="213">
        <v>1.48</v>
      </c>
      <c r="I219" s="214"/>
      <c r="J219" s="209"/>
      <c r="K219" s="209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141</v>
      </c>
      <c r="AU219" s="219" t="s">
        <v>139</v>
      </c>
      <c r="AV219" s="12" t="s">
        <v>81</v>
      </c>
      <c r="AW219" s="12" t="s">
        <v>37</v>
      </c>
      <c r="AX219" s="12" t="s">
        <v>22</v>
      </c>
      <c r="AY219" s="219" t="s">
        <v>129</v>
      </c>
    </row>
    <row r="220" spans="2:65" s="1" customFormat="1" ht="22.5" customHeight="1" x14ac:dyDescent="0.3">
      <c r="B220" s="35"/>
      <c r="C220" s="184" t="s">
        <v>695</v>
      </c>
      <c r="D220" s="184" t="s">
        <v>134</v>
      </c>
      <c r="E220" s="185" t="s">
        <v>696</v>
      </c>
      <c r="F220" s="186" t="s">
        <v>697</v>
      </c>
      <c r="G220" s="187" t="s">
        <v>146</v>
      </c>
      <c r="H220" s="188">
        <v>0.44400000000000001</v>
      </c>
      <c r="I220" s="189"/>
      <c r="J220" s="190">
        <f>ROUND(I220*H220,2)</f>
        <v>0</v>
      </c>
      <c r="K220" s="186" t="s">
        <v>20</v>
      </c>
      <c r="L220" s="55"/>
      <c r="M220" s="191" t="s">
        <v>20</v>
      </c>
      <c r="N220" s="192" t="s">
        <v>44</v>
      </c>
      <c r="O220" s="36"/>
      <c r="P220" s="193">
        <f>O220*H220</f>
        <v>0</v>
      </c>
      <c r="Q220" s="193">
        <v>0</v>
      </c>
      <c r="R220" s="193">
        <f>Q220*H220</f>
        <v>0</v>
      </c>
      <c r="S220" s="193">
        <v>0.55000000000000004</v>
      </c>
      <c r="T220" s="194">
        <f>S220*H220</f>
        <v>0.24420000000000003</v>
      </c>
      <c r="AR220" s="18" t="s">
        <v>138</v>
      </c>
      <c r="AT220" s="18" t="s">
        <v>134</v>
      </c>
      <c r="AU220" s="18" t="s">
        <v>139</v>
      </c>
      <c r="AY220" s="18" t="s">
        <v>129</v>
      </c>
      <c r="BE220" s="195">
        <f>IF(N220="základní",J220,0)</f>
        <v>0</v>
      </c>
      <c r="BF220" s="195">
        <f>IF(N220="snížená",J220,0)</f>
        <v>0</v>
      </c>
      <c r="BG220" s="195">
        <f>IF(N220="zákl. přenesená",J220,0)</f>
        <v>0</v>
      </c>
      <c r="BH220" s="195">
        <f>IF(N220="sníž. přenesená",J220,0)</f>
        <v>0</v>
      </c>
      <c r="BI220" s="195">
        <f>IF(N220="nulová",J220,0)</f>
        <v>0</v>
      </c>
      <c r="BJ220" s="18" t="s">
        <v>22</v>
      </c>
      <c r="BK220" s="195">
        <f>ROUND(I220*H220,2)</f>
        <v>0</v>
      </c>
      <c r="BL220" s="18" t="s">
        <v>138</v>
      </c>
      <c r="BM220" s="18" t="s">
        <v>698</v>
      </c>
    </row>
    <row r="221" spans="2:65" s="11" customFormat="1" ht="13.5" x14ac:dyDescent="0.3">
      <c r="B221" s="196"/>
      <c r="C221" s="197"/>
      <c r="D221" s="198" t="s">
        <v>141</v>
      </c>
      <c r="E221" s="199" t="s">
        <v>20</v>
      </c>
      <c r="F221" s="200" t="s">
        <v>699</v>
      </c>
      <c r="G221" s="197"/>
      <c r="H221" s="201" t="s">
        <v>20</v>
      </c>
      <c r="I221" s="202"/>
      <c r="J221" s="197"/>
      <c r="K221" s="197"/>
      <c r="L221" s="203"/>
      <c r="M221" s="204"/>
      <c r="N221" s="205"/>
      <c r="O221" s="205"/>
      <c r="P221" s="205"/>
      <c r="Q221" s="205"/>
      <c r="R221" s="205"/>
      <c r="S221" s="205"/>
      <c r="T221" s="206"/>
      <c r="AT221" s="207" t="s">
        <v>141</v>
      </c>
      <c r="AU221" s="207" t="s">
        <v>139</v>
      </c>
      <c r="AV221" s="11" t="s">
        <v>22</v>
      </c>
      <c r="AW221" s="11" t="s">
        <v>37</v>
      </c>
      <c r="AX221" s="11" t="s">
        <v>73</v>
      </c>
      <c r="AY221" s="207" t="s">
        <v>129</v>
      </c>
    </row>
    <row r="222" spans="2:65" s="11" customFormat="1" ht="13.5" x14ac:dyDescent="0.3">
      <c r="B222" s="196"/>
      <c r="C222" s="197"/>
      <c r="D222" s="198" t="s">
        <v>141</v>
      </c>
      <c r="E222" s="199" t="s">
        <v>20</v>
      </c>
      <c r="F222" s="200" t="s">
        <v>678</v>
      </c>
      <c r="G222" s="197"/>
      <c r="H222" s="201" t="s">
        <v>20</v>
      </c>
      <c r="I222" s="202"/>
      <c r="J222" s="197"/>
      <c r="K222" s="197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141</v>
      </c>
      <c r="AU222" s="207" t="s">
        <v>139</v>
      </c>
      <c r="AV222" s="11" t="s">
        <v>22</v>
      </c>
      <c r="AW222" s="11" t="s">
        <v>37</v>
      </c>
      <c r="AX222" s="11" t="s">
        <v>73</v>
      </c>
      <c r="AY222" s="207" t="s">
        <v>129</v>
      </c>
    </row>
    <row r="223" spans="2:65" s="11" customFormat="1" ht="13.5" x14ac:dyDescent="0.3">
      <c r="B223" s="196"/>
      <c r="C223" s="197"/>
      <c r="D223" s="198" t="s">
        <v>141</v>
      </c>
      <c r="E223" s="199" t="s">
        <v>20</v>
      </c>
      <c r="F223" s="200" t="s">
        <v>665</v>
      </c>
      <c r="G223" s="197"/>
      <c r="H223" s="201" t="s">
        <v>20</v>
      </c>
      <c r="I223" s="202"/>
      <c r="J223" s="197"/>
      <c r="K223" s="197"/>
      <c r="L223" s="203"/>
      <c r="M223" s="204"/>
      <c r="N223" s="205"/>
      <c r="O223" s="205"/>
      <c r="P223" s="205"/>
      <c r="Q223" s="205"/>
      <c r="R223" s="205"/>
      <c r="S223" s="205"/>
      <c r="T223" s="206"/>
      <c r="AT223" s="207" t="s">
        <v>141</v>
      </c>
      <c r="AU223" s="207" t="s">
        <v>139</v>
      </c>
      <c r="AV223" s="11" t="s">
        <v>22</v>
      </c>
      <c r="AW223" s="11" t="s">
        <v>37</v>
      </c>
      <c r="AX223" s="11" t="s">
        <v>73</v>
      </c>
      <c r="AY223" s="207" t="s">
        <v>129</v>
      </c>
    </row>
    <row r="224" spans="2:65" s="11" customFormat="1" ht="13.5" x14ac:dyDescent="0.3">
      <c r="B224" s="196"/>
      <c r="C224" s="197"/>
      <c r="D224" s="198" t="s">
        <v>141</v>
      </c>
      <c r="E224" s="199" t="s">
        <v>20</v>
      </c>
      <c r="F224" s="200" t="s">
        <v>666</v>
      </c>
      <c r="G224" s="197"/>
      <c r="H224" s="201" t="s">
        <v>20</v>
      </c>
      <c r="I224" s="202"/>
      <c r="J224" s="197"/>
      <c r="K224" s="197"/>
      <c r="L224" s="203"/>
      <c r="M224" s="204"/>
      <c r="N224" s="205"/>
      <c r="O224" s="205"/>
      <c r="P224" s="205"/>
      <c r="Q224" s="205"/>
      <c r="R224" s="205"/>
      <c r="S224" s="205"/>
      <c r="T224" s="206"/>
      <c r="AT224" s="207" t="s">
        <v>141</v>
      </c>
      <c r="AU224" s="207" t="s">
        <v>139</v>
      </c>
      <c r="AV224" s="11" t="s">
        <v>22</v>
      </c>
      <c r="AW224" s="11" t="s">
        <v>37</v>
      </c>
      <c r="AX224" s="11" t="s">
        <v>73</v>
      </c>
      <c r="AY224" s="207" t="s">
        <v>129</v>
      </c>
    </row>
    <row r="225" spans="2:65" s="11" customFormat="1" ht="13.5" x14ac:dyDescent="0.3">
      <c r="B225" s="196"/>
      <c r="C225" s="197"/>
      <c r="D225" s="198" t="s">
        <v>141</v>
      </c>
      <c r="E225" s="199" t="s">
        <v>20</v>
      </c>
      <c r="F225" s="200" t="s">
        <v>667</v>
      </c>
      <c r="G225" s="197"/>
      <c r="H225" s="201" t="s">
        <v>20</v>
      </c>
      <c r="I225" s="202"/>
      <c r="J225" s="197"/>
      <c r="K225" s="197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141</v>
      </c>
      <c r="AU225" s="207" t="s">
        <v>139</v>
      </c>
      <c r="AV225" s="11" t="s">
        <v>22</v>
      </c>
      <c r="AW225" s="11" t="s">
        <v>37</v>
      </c>
      <c r="AX225" s="11" t="s">
        <v>73</v>
      </c>
      <c r="AY225" s="207" t="s">
        <v>129</v>
      </c>
    </row>
    <row r="226" spans="2:65" s="11" customFormat="1" ht="13.5" x14ac:dyDescent="0.3">
      <c r="B226" s="196"/>
      <c r="C226" s="197"/>
      <c r="D226" s="198" t="s">
        <v>141</v>
      </c>
      <c r="E226" s="199" t="s">
        <v>20</v>
      </c>
      <c r="F226" s="200" t="s">
        <v>668</v>
      </c>
      <c r="G226" s="197"/>
      <c r="H226" s="201" t="s">
        <v>20</v>
      </c>
      <c r="I226" s="202"/>
      <c r="J226" s="197"/>
      <c r="K226" s="197"/>
      <c r="L226" s="203"/>
      <c r="M226" s="204"/>
      <c r="N226" s="205"/>
      <c r="O226" s="205"/>
      <c r="P226" s="205"/>
      <c r="Q226" s="205"/>
      <c r="R226" s="205"/>
      <c r="S226" s="205"/>
      <c r="T226" s="206"/>
      <c r="AT226" s="207" t="s">
        <v>141</v>
      </c>
      <c r="AU226" s="207" t="s">
        <v>139</v>
      </c>
      <c r="AV226" s="11" t="s">
        <v>22</v>
      </c>
      <c r="AW226" s="11" t="s">
        <v>37</v>
      </c>
      <c r="AX226" s="11" t="s">
        <v>73</v>
      </c>
      <c r="AY226" s="207" t="s">
        <v>129</v>
      </c>
    </row>
    <row r="227" spans="2:65" s="11" customFormat="1" ht="13.5" x14ac:dyDescent="0.3">
      <c r="B227" s="196"/>
      <c r="C227" s="197"/>
      <c r="D227" s="198" t="s">
        <v>141</v>
      </c>
      <c r="E227" s="199" t="s">
        <v>20</v>
      </c>
      <c r="F227" s="200" t="s">
        <v>679</v>
      </c>
      <c r="G227" s="197"/>
      <c r="H227" s="201" t="s">
        <v>20</v>
      </c>
      <c r="I227" s="202"/>
      <c r="J227" s="197"/>
      <c r="K227" s="197"/>
      <c r="L227" s="203"/>
      <c r="M227" s="204"/>
      <c r="N227" s="205"/>
      <c r="O227" s="205"/>
      <c r="P227" s="205"/>
      <c r="Q227" s="205"/>
      <c r="R227" s="205"/>
      <c r="S227" s="205"/>
      <c r="T227" s="206"/>
      <c r="AT227" s="207" t="s">
        <v>141</v>
      </c>
      <c r="AU227" s="207" t="s">
        <v>139</v>
      </c>
      <c r="AV227" s="11" t="s">
        <v>22</v>
      </c>
      <c r="AW227" s="11" t="s">
        <v>37</v>
      </c>
      <c r="AX227" s="11" t="s">
        <v>73</v>
      </c>
      <c r="AY227" s="207" t="s">
        <v>129</v>
      </c>
    </row>
    <row r="228" spans="2:65" s="11" customFormat="1" ht="13.5" x14ac:dyDescent="0.3">
      <c r="B228" s="196"/>
      <c r="C228" s="197"/>
      <c r="D228" s="198" t="s">
        <v>141</v>
      </c>
      <c r="E228" s="199" t="s">
        <v>20</v>
      </c>
      <c r="F228" s="200" t="s">
        <v>680</v>
      </c>
      <c r="G228" s="197"/>
      <c r="H228" s="201" t="s">
        <v>20</v>
      </c>
      <c r="I228" s="202"/>
      <c r="J228" s="197"/>
      <c r="K228" s="197"/>
      <c r="L228" s="203"/>
      <c r="M228" s="204"/>
      <c r="N228" s="205"/>
      <c r="O228" s="205"/>
      <c r="P228" s="205"/>
      <c r="Q228" s="205"/>
      <c r="R228" s="205"/>
      <c r="S228" s="205"/>
      <c r="T228" s="206"/>
      <c r="AT228" s="207" t="s">
        <v>141</v>
      </c>
      <c r="AU228" s="207" t="s">
        <v>139</v>
      </c>
      <c r="AV228" s="11" t="s">
        <v>22</v>
      </c>
      <c r="AW228" s="11" t="s">
        <v>37</v>
      </c>
      <c r="AX228" s="11" t="s">
        <v>73</v>
      </c>
      <c r="AY228" s="207" t="s">
        <v>129</v>
      </c>
    </row>
    <row r="229" spans="2:65" s="11" customFormat="1" ht="13.5" x14ac:dyDescent="0.3">
      <c r="B229" s="196"/>
      <c r="C229" s="197"/>
      <c r="D229" s="198" t="s">
        <v>141</v>
      </c>
      <c r="E229" s="199" t="s">
        <v>20</v>
      </c>
      <c r="F229" s="200" t="s">
        <v>681</v>
      </c>
      <c r="G229" s="197"/>
      <c r="H229" s="201" t="s">
        <v>20</v>
      </c>
      <c r="I229" s="202"/>
      <c r="J229" s="197"/>
      <c r="K229" s="197"/>
      <c r="L229" s="203"/>
      <c r="M229" s="204"/>
      <c r="N229" s="205"/>
      <c r="O229" s="205"/>
      <c r="P229" s="205"/>
      <c r="Q229" s="205"/>
      <c r="R229" s="205"/>
      <c r="S229" s="205"/>
      <c r="T229" s="206"/>
      <c r="AT229" s="207" t="s">
        <v>141</v>
      </c>
      <c r="AU229" s="207" t="s">
        <v>139</v>
      </c>
      <c r="AV229" s="11" t="s">
        <v>22</v>
      </c>
      <c r="AW229" s="11" t="s">
        <v>37</v>
      </c>
      <c r="AX229" s="11" t="s">
        <v>73</v>
      </c>
      <c r="AY229" s="207" t="s">
        <v>129</v>
      </c>
    </row>
    <row r="230" spans="2:65" s="11" customFormat="1" ht="13.5" x14ac:dyDescent="0.3">
      <c r="B230" s="196"/>
      <c r="C230" s="197"/>
      <c r="D230" s="198" t="s">
        <v>141</v>
      </c>
      <c r="E230" s="199" t="s">
        <v>20</v>
      </c>
      <c r="F230" s="200" t="s">
        <v>682</v>
      </c>
      <c r="G230" s="197"/>
      <c r="H230" s="201" t="s">
        <v>20</v>
      </c>
      <c r="I230" s="202"/>
      <c r="J230" s="197"/>
      <c r="K230" s="197"/>
      <c r="L230" s="203"/>
      <c r="M230" s="204"/>
      <c r="N230" s="205"/>
      <c r="O230" s="205"/>
      <c r="P230" s="205"/>
      <c r="Q230" s="205"/>
      <c r="R230" s="205"/>
      <c r="S230" s="205"/>
      <c r="T230" s="206"/>
      <c r="AT230" s="207" t="s">
        <v>141</v>
      </c>
      <c r="AU230" s="207" t="s">
        <v>139</v>
      </c>
      <c r="AV230" s="11" t="s">
        <v>22</v>
      </c>
      <c r="AW230" s="11" t="s">
        <v>37</v>
      </c>
      <c r="AX230" s="11" t="s">
        <v>73</v>
      </c>
      <c r="AY230" s="207" t="s">
        <v>129</v>
      </c>
    </row>
    <row r="231" spans="2:65" s="11" customFormat="1" ht="13.5" x14ac:dyDescent="0.3">
      <c r="B231" s="196"/>
      <c r="C231" s="197"/>
      <c r="D231" s="198" t="s">
        <v>141</v>
      </c>
      <c r="E231" s="199" t="s">
        <v>20</v>
      </c>
      <c r="F231" s="200" t="s">
        <v>693</v>
      </c>
      <c r="G231" s="197"/>
      <c r="H231" s="201" t="s">
        <v>20</v>
      </c>
      <c r="I231" s="202"/>
      <c r="J231" s="197"/>
      <c r="K231" s="197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141</v>
      </c>
      <c r="AU231" s="207" t="s">
        <v>139</v>
      </c>
      <c r="AV231" s="11" t="s">
        <v>22</v>
      </c>
      <c r="AW231" s="11" t="s">
        <v>37</v>
      </c>
      <c r="AX231" s="11" t="s">
        <v>73</v>
      </c>
      <c r="AY231" s="207" t="s">
        <v>129</v>
      </c>
    </row>
    <row r="232" spans="2:65" s="12" customFormat="1" ht="13.5" x14ac:dyDescent="0.3">
      <c r="B232" s="208"/>
      <c r="C232" s="209"/>
      <c r="D232" s="198" t="s">
        <v>141</v>
      </c>
      <c r="E232" s="220" t="s">
        <v>20</v>
      </c>
      <c r="F232" s="221" t="s">
        <v>700</v>
      </c>
      <c r="G232" s="209"/>
      <c r="H232" s="222">
        <v>3.7</v>
      </c>
      <c r="I232" s="214"/>
      <c r="J232" s="209"/>
      <c r="K232" s="209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141</v>
      </c>
      <c r="AU232" s="219" t="s">
        <v>139</v>
      </c>
      <c r="AV232" s="12" t="s">
        <v>81</v>
      </c>
      <c r="AW232" s="12" t="s">
        <v>37</v>
      </c>
      <c r="AX232" s="12" t="s">
        <v>73</v>
      </c>
      <c r="AY232" s="219" t="s">
        <v>129</v>
      </c>
    </row>
    <row r="233" spans="2:65" s="11" customFormat="1" ht="13.5" x14ac:dyDescent="0.3">
      <c r="B233" s="196"/>
      <c r="C233" s="197"/>
      <c r="D233" s="198" t="s">
        <v>141</v>
      </c>
      <c r="E233" s="199" t="s">
        <v>20</v>
      </c>
      <c r="F233" s="200" t="s">
        <v>701</v>
      </c>
      <c r="G233" s="197"/>
      <c r="H233" s="201" t="s">
        <v>20</v>
      </c>
      <c r="I233" s="202"/>
      <c r="J233" s="197"/>
      <c r="K233" s="197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141</v>
      </c>
      <c r="AU233" s="207" t="s">
        <v>139</v>
      </c>
      <c r="AV233" s="11" t="s">
        <v>22</v>
      </c>
      <c r="AW233" s="11" t="s">
        <v>37</v>
      </c>
      <c r="AX233" s="11" t="s">
        <v>73</v>
      </c>
      <c r="AY233" s="207" t="s">
        <v>129</v>
      </c>
    </row>
    <row r="234" spans="2:65" s="12" customFormat="1" ht="13.5" x14ac:dyDescent="0.3">
      <c r="B234" s="208"/>
      <c r="C234" s="209"/>
      <c r="D234" s="198" t="s">
        <v>141</v>
      </c>
      <c r="E234" s="220" t="s">
        <v>20</v>
      </c>
      <c r="F234" s="221" t="s">
        <v>702</v>
      </c>
      <c r="G234" s="209"/>
      <c r="H234" s="222">
        <v>-1.48</v>
      </c>
      <c r="I234" s="214"/>
      <c r="J234" s="209"/>
      <c r="K234" s="209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141</v>
      </c>
      <c r="AU234" s="219" t="s">
        <v>139</v>
      </c>
      <c r="AV234" s="12" t="s">
        <v>81</v>
      </c>
      <c r="AW234" s="12" t="s">
        <v>37</v>
      </c>
      <c r="AX234" s="12" t="s">
        <v>73</v>
      </c>
      <c r="AY234" s="219" t="s">
        <v>129</v>
      </c>
    </row>
    <row r="235" spans="2:65" s="13" customFormat="1" ht="13.5" x14ac:dyDescent="0.3">
      <c r="B235" s="227"/>
      <c r="C235" s="228"/>
      <c r="D235" s="198" t="s">
        <v>141</v>
      </c>
      <c r="E235" s="229" t="s">
        <v>20</v>
      </c>
      <c r="F235" s="230" t="s">
        <v>477</v>
      </c>
      <c r="G235" s="228"/>
      <c r="H235" s="231">
        <v>2.2200000000000002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141</v>
      </c>
      <c r="AU235" s="237" t="s">
        <v>139</v>
      </c>
      <c r="AV235" s="13" t="s">
        <v>139</v>
      </c>
      <c r="AW235" s="13" t="s">
        <v>37</v>
      </c>
      <c r="AX235" s="13" t="s">
        <v>73</v>
      </c>
      <c r="AY235" s="237" t="s">
        <v>129</v>
      </c>
    </row>
    <row r="236" spans="2:65" s="11" customFormat="1" ht="13.5" x14ac:dyDescent="0.3">
      <c r="B236" s="196"/>
      <c r="C236" s="197"/>
      <c r="D236" s="198" t="s">
        <v>141</v>
      </c>
      <c r="E236" s="199" t="s">
        <v>20</v>
      </c>
      <c r="F236" s="200" t="s">
        <v>686</v>
      </c>
      <c r="G236" s="197"/>
      <c r="H236" s="201" t="s">
        <v>20</v>
      </c>
      <c r="I236" s="202"/>
      <c r="J236" s="197"/>
      <c r="K236" s="197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141</v>
      </c>
      <c r="AU236" s="207" t="s">
        <v>139</v>
      </c>
      <c r="AV236" s="11" t="s">
        <v>22</v>
      </c>
      <c r="AW236" s="11" t="s">
        <v>37</v>
      </c>
      <c r="AX236" s="11" t="s">
        <v>73</v>
      </c>
      <c r="AY236" s="207" t="s">
        <v>129</v>
      </c>
    </row>
    <row r="237" spans="2:65" s="12" customFormat="1" ht="13.5" x14ac:dyDescent="0.3">
      <c r="B237" s="208"/>
      <c r="C237" s="209"/>
      <c r="D237" s="198" t="s">
        <v>141</v>
      </c>
      <c r="E237" s="220" t="s">
        <v>20</v>
      </c>
      <c r="F237" s="221" t="s">
        <v>703</v>
      </c>
      <c r="G237" s="209"/>
      <c r="H237" s="222">
        <v>0.44400000000000001</v>
      </c>
      <c r="I237" s="214"/>
      <c r="J237" s="209"/>
      <c r="K237" s="209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141</v>
      </c>
      <c r="AU237" s="219" t="s">
        <v>139</v>
      </c>
      <c r="AV237" s="12" t="s">
        <v>81</v>
      </c>
      <c r="AW237" s="12" t="s">
        <v>37</v>
      </c>
      <c r="AX237" s="12" t="s">
        <v>73</v>
      </c>
      <c r="AY237" s="219" t="s">
        <v>129</v>
      </c>
    </row>
    <row r="238" spans="2:65" s="13" customFormat="1" ht="13.5" x14ac:dyDescent="0.3">
      <c r="B238" s="227"/>
      <c r="C238" s="228"/>
      <c r="D238" s="210" t="s">
        <v>141</v>
      </c>
      <c r="E238" s="249" t="s">
        <v>20</v>
      </c>
      <c r="F238" s="250" t="s">
        <v>480</v>
      </c>
      <c r="G238" s="228"/>
      <c r="H238" s="251">
        <v>0.44400000000000001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141</v>
      </c>
      <c r="AU238" s="237" t="s">
        <v>139</v>
      </c>
      <c r="AV238" s="13" t="s">
        <v>139</v>
      </c>
      <c r="AW238" s="13" t="s">
        <v>37</v>
      </c>
      <c r="AX238" s="13" t="s">
        <v>22</v>
      </c>
      <c r="AY238" s="237" t="s">
        <v>129</v>
      </c>
    </row>
    <row r="239" spans="2:65" s="1" customFormat="1" ht="31.5" customHeight="1" x14ac:dyDescent="0.3">
      <c r="B239" s="35"/>
      <c r="C239" s="184" t="s">
        <v>704</v>
      </c>
      <c r="D239" s="184" t="s">
        <v>134</v>
      </c>
      <c r="E239" s="185" t="s">
        <v>705</v>
      </c>
      <c r="F239" s="186" t="s">
        <v>706</v>
      </c>
      <c r="G239" s="187" t="s">
        <v>146</v>
      </c>
      <c r="H239" s="188">
        <v>3.5</v>
      </c>
      <c r="I239" s="189"/>
      <c r="J239" s="190">
        <f>ROUND(I239*H239,2)</f>
        <v>0</v>
      </c>
      <c r="K239" s="186" t="s">
        <v>20</v>
      </c>
      <c r="L239" s="55"/>
      <c r="M239" s="191" t="s">
        <v>20</v>
      </c>
      <c r="N239" s="192" t="s">
        <v>44</v>
      </c>
      <c r="O239" s="36"/>
      <c r="P239" s="193">
        <f>O239*H239</f>
        <v>0</v>
      </c>
      <c r="Q239" s="193">
        <v>0</v>
      </c>
      <c r="R239" s="193">
        <f>Q239*H239</f>
        <v>0</v>
      </c>
      <c r="S239" s="193">
        <v>0.55000000000000004</v>
      </c>
      <c r="T239" s="194">
        <f>S239*H239</f>
        <v>1.9250000000000003</v>
      </c>
      <c r="AR239" s="18" t="s">
        <v>138</v>
      </c>
      <c r="AT239" s="18" t="s">
        <v>134</v>
      </c>
      <c r="AU239" s="18" t="s">
        <v>139</v>
      </c>
      <c r="AY239" s="18" t="s">
        <v>129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8" t="s">
        <v>22</v>
      </c>
      <c r="BK239" s="195">
        <f>ROUND(I239*H239,2)</f>
        <v>0</v>
      </c>
      <c r="BL239" s="18" t="s">
        <v>138</v>
      </c>
      <c r="BM239" s="18" t="s">
        <v>707</v>
      </c>
    </row>
    <row r="240" spans="2:65" s="11" customFormat="1" ht="13.5" x14ac:dyDescent="0.3">
      <c r="B240" s="196"/>
      <c r="C240" s="197"/>
      <c r="D240" s="198" t="s">
        <v>141</v>
      </c>
      <c r="E240" s="199" t="s">
        <v>20</v>
      </c>
      <c r="F240" s="200" t="s">
        <v>708</v>
      </c>
      <c r="G240" s="197"/>
      <c r="H240" s="201" t="s">
        <v>20</v>
      </c>
      <c r="I240" s="202"/>
      <c r="J240" s="197"/>
      <c r="K240" s="197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141</v>
      </c>
      <c r="AU240" s="207" t="s">
        <v>139</v>
      </c>
      <c r="AV240" s="11" t="s">
        <v>22</v>
      </c>
      <c r="AW240" s="11" t="s">
        <v>37</v>
      </c>
      <c r="AX240" s="11" t="s">
        <v>73</v>
      </c>
      <c r="AY240" s="207" t="s">
        <v>129</v>
      </c>
    </row>
    <row r="241" spans="2:65" s="11" customFormat="1" ht="13.5" x14ac:dyDescent="0.3">
      <c r="B241" s="196"/>
      <c r="C241" s="197"/>
      <c r="D241" s="198" t="s">
        <v>141</v>
      </c>
      <c r="E241" s="199" t="s">
        <v>20</v>
      </c>
      <c r="F241" s="200" t="s">
        <v>665</v>
      </c>
      <c r="G241" s="197"/>
      <c r="H241" s="201" t="s">
        <v>20</v>
      </c>
      <c r="I241" s="202"/>
      <c r="J241" s="197"/>
      <c r="K241" s="197"/>
      <c r="L241" s="203"/>
      <c r="M241" s="204"/>
      <c r="N241" s="205"/>
      <c r="O241" s="205"/>
      <c r="P241" s="205"/>
      <c r="Q241" s="205"/>
      <c r="R241" s="205"/>
      <c r="S241" s="205"/>
      <c r="T241" s="206"/>
      <c r="AT241" s="207" t="s">
        <v>141</v>
      </c>
      <c r="AU241" s="207" t="s">
        <v>139</v>
      </c>
      <c r="AV241" s="11" t="s">
        <v>22</v>
      </c>
      <c r="AW241" s="11" t="s">
        <v>37</v>
      </c>
      <c r="AX241" s="11" t="s">
        <v>73</v>
      </c>
      <c r="AY241" s="207" t="s">
        <v>129</v>
      </c>
    </row>
    <row r="242" spans="2:65" s="11" customFormat="1" ht="13.5" x14ac:dyDescent="0.3">
      <c r="B242" s="196"/>
      <c r="C242" s="197"/>
      <c r="D242" s="198" t="s">
        <v>141</v>
      </c>
      <c r="E242" s="199" t="s">
        <v>20</v>
      </c>
      <c r="F242" s="200" t="s">
        <v>666</v>
      </c>
      <c r="G242" s="197"/>
      <c r="H242" s="201" t="s">
        <v>20</v>
      </c>
      <c r="I242" s="202"/>
      <c r="J242" s="197"/>
      <c r="K242" s="197"/>
      <c r="L242" s="203"/>
      <c r="M242" s="204"/>
      <c r="N242" s="205"/>
      <c r="O242" s="205"/>
      <c r="P242" s="205"/>
      <c r="Q242" s="205"/>
      <c r="R242" s="205"/>
      <c r="S242" s="205"/>
      <c r="T242" s="206"/>
      <c r="AT242" s="207" t="s">
        <v>141</v>
      </c>
      <c r="AU242" s="207" t="s">
        <v>139</v>
      </c>
      <c r="AV242" s="11" t="s">
        <v>22</v>
      </c>
      <c r="AW242" s="11" t="s">
        <v>37</v>
      </c>
      <c r="AX242" s="11" t="s">
        <v>73</v>
      </c>
      <c r="AY242" s="207" t="s">
        <v>129</v>
      </c>
    </row>
    <row r="243" spans="2:65" s="11" customFormat="1" ht="13.5" x14ac:dyDescent="0.3">
      <c r="B243" s="196"/>
      <c r="C243" s="197"/>
      <c r="D243" s="198" t="s">
        <v>141</v>
      </c>
      <c r="E243" s="199" t="s">
        <v>20</v>
      </c>
      <c r="F243" s="200" t="s">
        <v>667</v>
      </c>
      <c r="G243" s="197"/>
      <c r="H243" s="201" t="s">
        <v>20</v>
      </c>
      <c r="I243" s="202"/>
      <c r="J243" s="197"/>
      <c r="K243" s="197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141</v>
      </c>
      <c r="AU243" s="207" t="s">
        <v>139</v>
      </c>
      <c r="AV243" s="11" t="s">
        <v>22</v>
      </c>
      <c r="AW243" s="11" t="s">
        <v>37</v>
      </c>
      <c r="AX243" s="11" t="s">
        <v>73</v>
      </c>
      <c r="AY243" s="207" t="s">
        <v>129</v>
      </c>
    </row>
    <row r="244" spans="2:65" s="11" customFormat="1" ht="13.5" x14ac:dyDescent="0.3">
      <c r="B244" s="196"/>
      <c r="C244" s="197"/>
      <c r="D244" s="198" t="s">
        <v>141</v>
      </c>
      <c r="E244" s="199" t="s">
        <v>20</v>
      </c>
      <c r="F244" s="200" t="s">
        <v>668</v>
      </c>
      <c r="G244" s="197"/>
      <c r="H244" s="201" t="s">
        <v>20</v>
      </c>
      <c r="I244" s="202"/>
      <c r="J244" s="197"/>
      <c r="K244" s="197"/>
      <c r="L244" s="203"/>
      <c r="M244" s="204"/>
      <c r="N244" s="205"/>
      <c r="O244" s="205"/>
      <c r="P244" s="205"/>
      <c r="Q244" s="205"/>
      <c r="R244" s="205"/>
      <c r="S244" s="205"/>
      <c r="T244" s="206"/>
      <c r="AT244" s="207" t="s">
        <v>141</v>
      </c>
      <c r="AU244" s="207" t="s">
        <v>139</v>
      </c>
      <c r="AV244" s="11" t="s">
        <v>22</v>
      </c>
      <c r="AW244" s="11" t="s">
        <v>37</v>
      </c>
      <c r="AX244" s="11" t="s">
        <v>73</v>
      </c>
      <c r="AY244" s="207" t="s">
        <v>129</v>
      </c>
    </row>
    <row r="245" spans="2:65" s="11" customFormat="1" ht="13.5" x14ac:dyDescent="0.3">
      <c r="B245" s="196"/>
      <c r="C245" s="197"/>
      <c r="D245" s="198" t="s">
        <v>141</v>
      </c>
      <c r="E245" s="199" t="s">
        <v>20</v>
      </c>
      <c r="F245" s="200" t="s">
        <v>709</v>
      </c>
      <c r="G245" s="197"/>
      <c r="H245" s="201" t="s">
        <v>20</v>
      </c>
      <c r="I245" s="202"/>
      <c r="J245" s="197"/>
      <c r="K245" s="197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141</v>
      </c>
      <c r="AU245" s="207" t="s">
        <v>139</v>
      </c>
      <c r="AV245" s="11" t="s">
        <v>22</v>
      </c>
      <c r="AW245" s="11" t="s">
        <v>37</v>
      </c>
      <c r="AX245" s="11" t="s">
        <v>73</v>
      </c>
      <c r="AY245" s="207" t="s">
        <v>129</v>
      </c>
    </row>
    <row r="246" spans="2:65" s="12" customFormat="1" ht="13.5" x14ac:dyDescent="0.3">
      <c r="B246" s="208"/>
      <c r="C246" s="209"/>
      <c r="D246" s="210" t="s">
        <v>141</v>
      </c>
      <c r="E246" s="211" t="s">
        <v>20</v>
      </c>
      <c r="F246" s="212" t="s">
        <v>710</v>
      </c>
      <c r="G246" s="209"/>
      <c r="H246" s="213">
        <v>3.5</v>
      </c>
      <c r="I246" s="214"/>
      <c r="J246" s="209"/>
      <c r="K246" s="209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141</v>
      </c>
      <c r="AU246" s="219" t="s">
        <v>139</v>
      </c>
      <c r="AV246" s="12" t="s">
        <v>81</v>
      </c>
      <c r="AW246" s="12" t="s">
        <v>37</v>
      </c>
      <c r="AX246" s="12" t="s">
        <v>22</v>
      </c>
      <c r="AY246" s="219" t="s">
        <v>129</v>
      </c>
    </row>
    <row r="247" spans="2:65" s="1" customFormat="1" ht="22.5" customHeight="1" x14ac:dyDescent="0.3">
      <c r="B247" s="35"/>
      <c r="C247" s="184" t="s">
        <v>711</v>
      </c>
      <c r="D247" s="184" t="s">
        <v>134</v>
      </c>
      <c r="E247" s="185" t="s">
        <v>712</v>
      </c>
      <c r="F247" s="186" t="s">
        <v>713</v>
      </c>
      <c r="G247" s="187" t="s">
        <v>181</v>
      </c>
      <c r="H247" s="188">
        <v>3.2450000000000001</v>
      </c>
      <c r="I247" s="189"/>
      <c r="J247" s="190">
        <f>ROUND(I247*H247,2)</f>
        <v>0</v>
      </c>
      <c r="K247" s="186" t="s">
        <v>147</v>
      </c>
      <c r="L247" s="55"/>
      <c r="M247" s="191" t="s">
        <v>20</v>
      </c>
      <c r="N247" s="192" t="s">
        <v>44</v>
      </c>
      <c r="O247" s="36"/>
      <c r="P247" s="193">
        <f>O247*H247</f>
        <v>0</v>
      </c>
      <c r="Q247" s="193">
        <v>0</v>
      </c>
      <c r="R247" s="193">
        <f>Q247*H247</f>
        <v>0</v>
      </c>
      <c r="S247" s="193">
        <v>0</v>
      </c>
      <c r="T247" s="194">
        <f>S247*H247</f>
        <v>0</v>
      </c>
      <c r="AR247" s="18" t="s">
        <v>138</v>
      </c>
      <c r="AT247" s="18" t="s">
        <v>134</v>
      </c>
      <c r="AU247" s="18" t="s">
        <v>139</v>
      </c>
      <c r="AY247" s="18" t="s">
        <v>129</v>
      </c>
      <c r="BE247" s="195">
        <f>IF(N247="základní",J247,0)</f>
        <v>0</v>
      </c>
      <c r="BF247" s="195">
        <f>IF(N247="snížená",J247,0)</f>
        <v>0</v>
      </c>
      <c r="BG247" s="195">
        <f>IF(N247="zákl. přenesená",J247,0)</f>
        <v>0</v>
      </c>
      <c r="BH247" s="195">
        <f>IF(N247="sníž. přenesená",J247,0)</f>
        <v>0</v>
      </c>
      <c r="BI247" s="195">
        <f>IF(N247="nulová",J247,0)</f>
        <v>0</v>
      </c>
      <c r="BJ247" s="18" t="s">
        <v>22</v>
      </c>
      <c r="BK247" s="195">
        <f>ROUND(I247*H247,2)</f>
        <v>0</v>
      </c>
      <c r="BL247" s="18" t="s">
        <v>138</v>
      </c>
      <c r="BM247" s="18" t="s">
        <v>714</v>
      </c>
    </row>
    <row r="248" spans="2:65" s="10" customFormat="1" ht="22.35" customHeight="1" x14ac:dyDescent="0.3">
      <c r="B248" s="165"/>
      <c r="C248" s="166"/>
      <c r="D248" s="181" t="s">
        <v>72</v>
      </c>
      <c r="E248" s="182" t="s">
        <v>715</v>
      </c>
      <c r="F248" s="182" t="s">
        <v>716</v>
      </c>
      <c r="G248" s="166"/>
      <c r="H248" s="166"/>
      <c r="I248" s="169"/>
      <c r="J248" s="183">
        <f>BK248</f>
        <v>0</v>
      </c>
      <c r="K248" s="166"/>
      <c r="L248" s="171"/>
      <c r="M248" s="172"/>
      <c r="N248" s="173"/>
      <c r="O248" s="173"/>
      <c r="P248" s="174">
        <f>SUM(P249:P254)</f>
        <v>0</v>
      </c>
      <c r="Q248" s="173"/>
      <c r="R248" s="174">
        <f>SUM(R249:R254)</f>
        <v>0.24780000000000002</v>
      </c>
      <c r="S248" s="173"/>
      <c r="T248" s="175">
        <f>SUM(T249:T254)</f>
        <v>0</v>
      </c>
      <c r="AR248" s="176" t="s">
        <v>81</v>
      </c>
      <c r="AT248" s="177" t="s">
        <v>72</v>
      </c>
      <c r="AU248" s="177" t="s">
        <v>81</v>
      </c>
      <c r="AY248" s="176" t="s">
        <v>129</v>
      </c>
      <c r="BK248" s="178">
        <f>SUM(BK249:BK254)</f>
        <v>0</v>
      </c>
    </row>
    <row r="249" spans="2:65" s="1" customFormat="1" ht="44.25" customHeight="1" x14ac:dyDescent="0.3">
      <c r="B249" s="35"/>
      <c r="C249" s="184" t="s">
        <v>717</v>
      </c>
      <c r="D249" s="184" t="s">
        <v>134</v>
      </c>
      <c r="E249" s="185" t="s">
        <v>718</v>
      </c>
      <c r="F249" s="186" t="s">
        <v>719</v>
      </c>
      <c r="G249" s="187" t="s">
        <v>137</v>
      </c>
      <c r="H249" s="188">
        <v>17</v>
      </c>
      <c r="I249" s="189"/>
      <c r="J249" s="190">
        <f>ROUND(I249*H249,2)</f>
        <v>0</v>
      </c>
      <c r="K249" s="186" t="s">
        <v>20</v>
      </c>
      <c r="L249" s="55"/>
      <c r="M249" s="191" t="s">
        <v>20</v>
      </c>
      <c r="N249" s="192" t="s">
        <v>44</v>
      </c>
      <c r="O249" s="36"/>
      <c r="P249" s="193">
        <f>O249*H249</f>
        <v>0</v>
      </c>
      <c r="Q249" s="193">
        <v>2.0300000000000001E-3</v>
      </c>
      <c r="R249" s="193">
        <f>Q249*H249</f>
        <v>3.4509999999999999E-2</v>
      </c>
      <c r="S249" s="193">
        <v>0</v>
      </c>
      <c r="T249" s="194">
        <f>S249*H249</f>
        <v>0</v>
      </c>
      <c r="AR249" s="18" t="s">
        <v>329</v>
      </c>
      <c r="AT249" s="18" t="s">
        <v>134</v>
      </c>
      <c r="AU249" s="18" t="s">
        <v>139</v>
      </c>
      <c r="AY249" s="18" t="s">
        <v>129</v>
      </c>
      <c r="BE249" s="195">
        <f>IF(N249="základní",J249,0)</f>
        <v>0</v>
      </c>
      <c r="BF249" s="195">
        <f>IF(N249="snížená",J249,0)</f>
        <v>0</v>
      </c>
      <c r="BG249" s="195">
        <f>IF(N249="zákl. přenesená",J249,0)</f>
        <v>0</v>
      </c>
      <c r="BH249" s="195">
        <f>IF(N249="sníž. přenesená",J249,0)</f>
        <v>0</v>
      </c>
      <c r="BI249" s="195">
        <f>IF(N249="nulová",J249,0)</f>
        <v>0</v>
      </c>
      <c r="BJ249" s="18" t="s">
        <v>22</v>
      </c>
      <c r="BK249" s="195">
        <f>ROUND(I249*H249,2)</f>
        <v>0</v>
      </c>
      <c r="BL249" s="18" t="s">
        <v>329</v>
      </c>
      <c r="BM249" s="18" t="s">
        <v>720</v>
      </c>
    </row>
    <row r="250" spans="2:65" s="11" customFormat="1" ht="13.5" x14ac:dyDescent="0.3">
      <c r="B250" s="196"/>
      <c r="C250" s="197"/>
      <c r="D250" s="198" t="s">
        <v>141</v>
      </c>
      <c r="E250" s="199" t="s">
        <v>20</v>
      </c>
      <c r="F250" s="200" t="s">
        <v>721</v>
      </c>
      <c r="G250" s="197"/>
      <c r="H250" s="201" t="s">
        <v>20</v>
      </c>
      <c r="I250" s="202"/>
      <c r="J250" s="197"/>
      <c r="K250" s="197"/>
      <c r="L250" s="203"/>
      <c r="M250" s="204"/>
      <c r="N250" s="205"/>
      <c r="O250" s="205"/>
      <c r="P250" s="205"/>
      <c r="Q250" s="205"/>
      <c r="R250" s="205"/>
      <c r="S250" s="205"/>
      <c r="T250" s="206"/>
      <c r="AT250" s="207" t="s">
        <v>141</v>
      </c>
      <c r="AU250" s="207" t="s">
        <v>139</v>
      </c>
      <c r="AV250" s="11" t="s">
        <v>22</v>
      </c>
      <c r="AW250" s="11" t="s">
        <v>37</v>
      </c>
      <c r="AX250" s="11" t="s">
        <v>73</v>
      </c>
      <c r="AY250" s="207" t="s">
        <v>129</v>
      </c>
    </row>
    <row r="251" spans="2:65" s="12" customFormat="1" ht="13.5" x14ac:dyDescent="0.3">
      <c r="B251" s="208"/>
      <c r="C251" s="209"/>
      <c r="D251" s="210" t="s">
        <v>141</v>
      </c>
      <c r="E251" s="211" t="s">
        <v>20</v>
      </c>
      <c r="F251" s="212" t="s">
        <v>722</v>
      </c>
      <c r="G251" s="209"/>
      <c r="H251" s="213">
        <v>17</v>
      </c>
      <c r="I251" s="214"/>
      <c r="J251" s="209"/>
      <c r="K251" s="209"/>
      <c r="L251" s="215"/>
      <c r="M251" s="216"/>
      <c r="N251" s="217"/>
      <c r="O251" s="217"/>
      <c r="P251" s="217"/>
      <c r="Q251" s="217"/>
      <c r="R251" s="217"/>
      <c r="S251" s="217"/>
      <c r="T251" s="218"/>
      <c r="AT251" s="219" t="s">
        <v>141</v>
      </c>
      <c r="AU251" s="219" t="s">
        <v>139</v>
      </c>
      <c r="AV251" s="12" t="s">
        <v>81</v>
      </c>
      <c r="AW251" s="12" t="s">
        <v>37</v>
      </c>
      <c r="AX251" s="12" t="s">
        <v>22</v>
      </c>
      <c r="AY251" s="219" t="s">
        <v>129</v>
      </c>
    </row>
    <row r="252" spans="2:65" s="1" customFormat="1" ht="31.5" customHeight="1" x14ac:dyDescent="0.3">
      <c r="B252" s="35"/>
      <c r="C252" s="184" t="s">
        <v>723</v>
      </c>
      <c r="D252" s="184" t="s">
        <v>134</v>
      </c>
      <c r="E252" s="185" t="s">
        <v>724</v>
      </c>
      <c r="F252" s="186" t="s">
        <v>725</v>
      </c>
      <c r="G252" s="187" t="s">
        <v>585</v>
      </c>
      <c r="H252" s="188">
        <v>11</v>
      </c>
      <c r="I252" s="189"/>
      <c r="J252" s="190">
        <f>ROUND(I252*H252,2)</f>
        <v>0</v>
      </c>
      <c r="K252" s="186" t="s">
        <v>147</v>
      </c>
      <c r="L252" s="55"/>
      <c r="M252" s="191" t="s">
        <v>20</v>
      </c>
      <c r="N252" s="192" t="s">
        <v>44</v>
      </c>
      <c r="O252" s="36"/>
      <c r="P252" s="193">
        <f>O252*H252</f>
        <v>0</v>
      </c>
      <c r="Q252" s="193">
        <v>1.5900000000000001E-3</v>
      </c>
      <c r="R252" s="193">
        <f>Q252*H252</f>
        <v>1.7490000000000002E-2</v>
      </c>
      <c r="S252" s="193">
        <v>0</v>
      </c>
      <c r="T252" s="194">
        <f>S252*H252</f>
        <v>0</v>
      </c>
      <c r="AR252" s="18" t="s">
        <v>329</v>
      </c>
      <c r="AT252" s="18" t="s">
        <v>134</v>
      </c>
      <c r="AU252" s="18" t="s">
        <v>139</v>
      </c>
      <c r="AY252" s="18" t="s">
        <v>129</v>
      </c>
      <c r="BE252" s="195">
        <f>IF(N252="základní",J252,0)</f>
        <v>0</v>
      </c>
      <c r="BF252" s="195">
        <f>IF(N252="snížená",J252,0)</f>
        <v>0</v>
      </c>
      <c r="BG252" s="195">
        <f>IF(N252="zákl. přenesená",J252,0)</f>
        <v>0</v>
      </c>
      <c r="BH252" s="195">
        <f>IF(N252="sníž. přenesená",J252,0)</f>
        <v>0</v>
      </c>
      <c r="BI252" s="195">
        <f>IF(N252="nulová",J252,0)</f>
        <v>0</v>
      </c>
      <c r="BJ252" s="18" t="s">
        <v>22</v>
      </c>
      <c r="BK252" s="195">
        <f>ROUND(I252*H252,2)</f>
        <v>0</v>
      </c>
      <c r="BL252" s="18" t="s">
        <v>329</v>
      </c>
      <c r="BM252" s="18" t="s">
        <v>726</v>
      </c>
    </row>
    <row r="253" spans="2:65" s="1" customFormat="1" ht="31.5" customHeight="1" x14ac:dyDescent="0.3">
      <c r="B253" s="35"/>
      <c r="C253" s="184" t="s">
        <v>727</v>
      </c>
      <c r="D253" s="184" t="s">
        <v>134</v>
      </c>
      <c r="E253" s="185" t="s">
        <v>728</v>
      </c>
      <c r="F253" s="186" t="s">
        <v>729</v>
      </c>
      <c r="G253" s="187" t="s">
        <v>137</v>
      </c>
      <c r="H253" s="188">
        <v>55</v>
      </c>
      <c r="I253" s="189"/>
      <c r="J253" s="190">
        <f>ROUND(I253*H253,2)</f>
        <v>0</v>
      </c>
      <c r="K253" s="186" t="s">
        <v>20</v>
      </c>
      <c r="L253" s="55"/>
      <c r="M253" s="191" t="s">
        <v>20</v>
      </c>
      <c r="N253" s="192" t="s">
        <v>44</v>
      </c>
      <c r="O253" s="36"/>
      <c r="P253" s="193">
        <f>O253*H253</f>
        <v>0</v>
      </c>
      <c r="Q253" s="193">
        <v>3.5599999999999998E-3</v>
      </c>
      <c r="R253" s="193">
        <f>Q253*H253</f>
        <v>0.1958</v>
      </c>
      <c r="S253" s="193">
        <v>0</v>
      </c>
      <c r="T253" s="194">
        <f>S253*H253</f>
        <v>0</v>
      </c>
      <c r="AR253" s="18" t="s">
        <v>329</v>
      </c>
      <c r="AT253" s="18" t="s">
        <v>134</v>
      </c>
      <c r="AU253" s="18" t="s">
        <v>139</v>
      </c>
      <c r="AY253" s="18" t="s">
        <v>129</v>
      </c>
      <c r="BE253" s="195">
        <f>IF(N253="základní",J253,0)</f>
        <v>0</v>
      </c>
      <c r="BF253" s="195">
        <f>IF(N253="snížená",J253,0)</f>
        <v>0</v>
      </c>
      <c r="BG253" s="195">
        <f>IF(N253="zákl. přenesená",J253,0)</f>
        <v>0</v>
      </c>
      <c r="BH253" s="195">
        <f>IF(N253="sníž. přenesená",J253,0)</f>
        <v>0</v>
      </c>
      <c r="BI253" s="195">
        <f>IF(N253="nulová",J253,0)</f>
        <v>0</v>
      </c>
      <c r="BJ253" s="18" t="s">
        <v>22</v>
      </c>
      <c r="BK253" s="195">
        <f>ROUND(I253*H253,2)</f>
        <v>0</v>
      </c>
      <c r="BL253" s="18" t="s">
        <v>329</v>
      </c>
      <c r="BM253" s="18" t="s">
        <v>730</v>
      </c>
    </row>
    <row r="254" spans="2:65" s="1" customFormat="1" ht="22.5" customHeight="1" x14ac:dyDescent="0.3">
      <c r="B254" s="35"/>
      <c r="C254" s="184" t="s">
        <v>731</v>
      </c>
      <c r="D254" s="184" t="s">
        <v>134</v>
      </c>
      <c r="E254" s="185" t="s">
        <v>732</v>
      </c>
      <c r="F254" s="186" t="s">
        <v>733</v>
      </c>
      <c r="G254" s="187" t="s">
        <v>181</v>
      </c>
      <c r="H254" s="188">
        <v>0.248</v>
      </c>
      <c r="I254" s="189"/>
      <c r="J254" s="190">
        <f>ROUND(I254*H254,2)</f>
        <v>0</v>
      </c>
      <c r="K254" s="186" t="s">
        <v>147</v>
      </c>
      <c r="L254" s="55"/>
      <c r="M254" s="191" t="s">
        <v>20</v>
      </c>
      <c r="N254" s="192" t="s">
        <v>44</v>
      </c>
      <c r="O254" s="36"/>
      <c r="P254" s="193">
        <f>O254*H254</f>
        <v>0</v>
      </c>
      <c r="Q254" s="193">
        <v>0</v>
      </c>
      <c r="R254" s="193">
        <f>Q254*H254</f>
        <v>0</v>
      </c>
      <c r="S254" s="193">
        <v>0</v>
      </c>
      <c r="T254" s="194">
        <f>S254*H254</f>
        <v>0</v>
      </c>
      <c r="AR254" s="18" t="s">
        <v>329</v>
      </c>
      <c r="AT254" s="18" t="s">
        <v>134</v>
      </c>
      <c r="AU254" s="18" t="s">
        <v>139</v>
      </c>
      <c r="AY254" s="18" t="s">
        <v>129</v>
      </c>
      <c r="BE254" s="195">
        <f>IF(N254="základní",J254,0)</f>
        <v>0</v>
      </c>
      <c r="BF254" s="195">
        <f>IF(N254="snížená",J254,0)</f>
        <v>0</v>
      </c>
      <c r="BG254" s="195">
        <f>IF(N254="zákl. přenesená",J254,0)</f>
        <v>0</v>
      </c>
      <c r="BH254" s="195">
        <f>IF(N254="sníž. přenesená",J254,0)</f>
        <v>0</v>
      </c>
      <c r="BI254" s="195">
        <f>IF(N254="nulová",J254,0)</f>
        <v>0</v>
      </c>
      <c r="BJ254" s="18" t="s">
        <v>22</v>
      </c>
      <c r="BK254" s="195">
        <f>ROUND(I254*H254,2)</f>
        <v>0</v>
      </c>
      <c r="BL254" s="18" t="s">
        <v>329</v>
      </c>
      <c r="BM254" s="18" t="s">
        <v>734</v>
      </c>
    </row>
    <row r="255" spans="2:65" s="10" customFormat="1" ht="22.35" customHeight="1" x14ac:dyDescent="0.3">
      <c r="B255" s="165"/>
      <c r="C255" s="166"/>
      <c r="D255" s="181" t="s">
        <v>72</v>
      </c>
      <c r="E255" s="182" t="s">
        <v>735</v>
      </c>
      <c r="F255" s="182" t="s">
        <v>736</v>
      </c>
      <c r="G255" s="166"/>
      <c r="H255" s="166"/>
      <c r="I255" s="169"/>
      <c r="J255" s="183">
        <f>BK255</f>
        <v>0</v>
      </c>
      <c r="K255" s="166"/>
      <c r="L255" s="171"/>
      <c r="M255" s="172"/>
      <c r="N255" s="173"/>
      <c r="O255" s="173"/>
      <c r="P255" s="174">
        <f>SUM(P256:P264)</f>
        <v>0</v>
      </c>
      <c r="Q255" s="173"/>
      <c r="R255" s="174">
        <f>SUM(R256:R264)</f>
        <v>16.660060000000001</v>
      </c>
      <c r="S255" s="173"/>
      <c r="T255" s="175">
        <f>SUM(T256:T264)</f>
        <v>0</v>
      </c>
      <c r="AR255" s="176" t="s">
        <v>81</v>
      </c>
      <c r="AT255" s="177" t="s">
        <v>72</v>
      </c>
      <c r="AU255" s="177" t="s">
        <v>81</v>
      </c>
      <c r="AY255" s="176" t="s">
        <v>129</v>
      </c>
      <c r="BK255" s="178">
        <f>SUM(BK256:BK264)</f>
        <v>0</v>
      </c>
    </row>
    <row r="256" spans="2:65" s="1" customFormat="1" ht="22.5" customHeight="1" x14ac:dyDescent="0.3">
      <c r="B256" s="35"/>
      <c r="C256" s="184" t="s">
        <v>737</v>
      </c>
      <c r="D256" s="184" t="s">
        <v>134</v>
      </c>
      <c r="E256" s="185" t="s">
        <v>738</v>
      </c>
      <c r="F256" s="186" t="s">
        <v>739</v>
      </c>
      <c r="G256" s="187" t="s">
        <v>137</v>
      </c>
      <c r="H256" s="188">
        <v>210</v>
      </c>
      <c r="I256" s="189"/>
      <c r="J256" s="190">
        <f>ROUND(I256*H256,2)</f>
        <v>0</v>
      </c>
      <c r="K256" s="186" t="s">
        <v>20</v>
      </c>
      <c r="L256" s="55"/>
      <c r="M256" s="191" t="s">
        <v>20</v>
      </c>
      <c r="N256" s="192" t="s">
        <v>44</v>
      </c>
      <c r="O256" s="36"/>
      <c r="P256" s="193">
        <f>O256*H256</f>
        <v>0</v>
      </c>
      <c r="Q256" s="193">
        <v>7.8E-2</v>
      </c>
      <c r="R256" s="193">
        <f>Q256*H256</f>
        <v>16.38</v>
      </c>
      <c r="S256" s="193">
        <v>0</v>
      </c>
      <c r="T256" s="194">
        <f>S256*H256</f>
        <v>0</v>
      </c>
      <c r="AR256" s="18" t="s">
        <v>329</v>
      </c>
      <c r="AT256" s="18" t="s">
        <v>134</v>
      </c>
      <c r="AU256" s="18" t="s">
        <v>139</v>
      </c>
      <c r="AY256" s="18" t="s">
        <v>129</v>
      </c>
      <c r="BE256" s="195">
        <f>IF(N256="základní",J256,0)</f>
        <v>0</v>
      </c>
      <c r="BF256" s="195">
        <f>IF(N256="snížená",J256,0)</f>
        <v>0</v>
      </c>
      <c r="BG256" s="195">
        <f>IF(N256="zákl. přenesená",J256,0)</f>
        <v>0</v>
      </c>
      <c r="BH256" s="195">
        <f>IF(N256="sníž. přenesená",J256,0)</f>
        <v>0</v>
      </c>
      <c r="BI256" s="195">
        <f>IF(N256="nulová",J256,0)</f>
        <v>0</v>
      </c>
      <c r="BJ256" s="18" t="s">
        <v>22</v>
      </c>
      <c r="BK256" s="195">
        <f>ROUND(I256*H256,2)</f>
        <v>0</v>
      </c>
      <c r="BL256" s="18" t="s">
        <v>329</v>
      </c>
      <c r="BM256" s="18" t="s">
        <v>740</v>
      </c>
    </row>
    <row r="257" spans="2:65" s="11" customFormat="1" ht="13.5" x14ac:dyDescent="0.3">
      <c r="B257" s="196"/>
      <c r="C257" s="197"/>
      <c r="D257" s="198" t="s">
        <v>141</v>
      </c>
      <c r="E257" s="199" t="s">
        <v>20</v>
      </c>
      <c r="F257" s="200" t="s">
        <v>741</v>
      </c>
      <c r="G257" s="197"/>
      <c r="H257" s="201" t="s">
        <v>20</v>
      </c>
      <c r="I257" s="202"/>
      <c r="J257" s="197"/>
      <c r="K257" s="197"/>
      <c r="L257" s="203"/>
      <c r="M257" s="204"/>
      <c r="N257" s="205"/>
      <c r="O257" s="205"/>
      <c r="P257" s="205"/>
      <c r="Q257" s="205"/>
      <c r="R257" s="205"/>
      <c r="S257" s="205"/>
      <c r="T257" s="206"/>
      <c r="AT257" s="207" t="s">
        <v>141</v>
      </c>
      <c r="AU257" s="207" t="s">
        <v>139</v>
      </c>
      <c r="AV257" s="11" t="s">
        <v>22</v>
      </c>
      <c r="AW257" s="11" t="s">
        <v>37</v>
      </c>
      <c r="AX257" s="11" t="s">
        <v>73</v>
      </c>
      <c r="AY257" s="207" t="s">
        <v>129</v>
      </c>
    </row>
    <row r="258" spans="2:65" s="12" customFormat="1" ht="13.5" x14ac:dyDescent="0.3">
      <c r="B258" s="208"/>
      <c r="C258" s="209"/>
      <c r="D258" s="198" t="s">
        <v>141</v>
      </c>
      <c r="E258" s="220" t="s">
        <v>20</v>
      </c>
      <c r="F258" s="221" t="s">
        <v>646</v>
      </c>
      <c r="G258" s="209"/>
      <c r="H258" s="222">
        <v>171</v>
      </c>
      <c r="I258" s="214"/>
      <c r="J258" s="209"/>
      <c r="K258" s="209"/>
      <c r="L258" s="215"/>
      <c r="M258" s="216"/>
      <c r="N258" s="217"/>
      <c r="O258" s="217"/>
      <c r="P258" s="217"/>
      <c r="Q258" s="217"/>
      <c r="R258" s="217"/>
      <c r="S258" s="217"/>
      <c r="T258" s="218"/>
      <c r="AT258" s="219" t="s">
        <v>141</v>
      </c>
      <c r="AU258" s="219" t="s">
        <v>139</v>
      </c>
      <c r="AV258" s="12" t="s">
        <v>81</v>
      </c>
      <c r="AW258" s="12" t="s">
        <v>37</v>
      </c>
      <c r="AX258" s="12" t="s">
        <v>73</v>
      </c>
      <c r="AY258" s="219" t="s">
        <v>129</v>
      </c>
    </row>
    <row r="259" spans="2:65" s="11" customFormat="1" ht="13.5" x14ac:dyDescent="0.3">
      <c r="B259" s="196"/>
      <c r="C259" s="197"/>
      <c r="D259" s="198" t="s">
        <v>141</v>
      </c>
      <c r="E259" s="199" t="s">
        <v>20</v>
      </c>
      <c r="F259" s="200" t="s">
        <v>742</v>
      </c>
      <c r="G259" s="197"/>
      <c r="H259" s="201" t="s">
        <v>20</v>
      </c>
      <c r="I259" s="202"/>
      <c r="J259" s="197"/>
      <c r="K259" s="197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141</v>
      </c>
      <c r="AU259" s="207" t="s">
        <v>139</v>
      </c>
      <c r="AV259" s="11" t="s">
        <v>22</v>
      </c>
      <c r="AW259" s="11" t="s">
        <v>37</v>
      </c>
      <c r="AX259" s="11" t="s">
        <v>73</v>
      </c>
      <c r="AY259" s="207" t="s">
        <v>129</v>
      </c>
    </row>
    <row r="260" spans="2:65" s="12" customFormat="1" ht="13.5" x14ac:dyDescent="0.3">
      <c r="B260" s="208"/>
      <c r="C260" s="209"/>
      <c r="D260" s="198" t="s">
        <v>141</v>
      </c>
      <c r="E260" s="220" t="s">
        <v>20</v>
      </c>
      <c r="F260" s="221" t="s">
        <v>648</v>
      </c>
      <c r="G260" s="209"/>
      <c r="H260" s="222">
        <v>39</v>
      </c>
      <c r="I260" s="214"/>
      <c r="J260" s="209"/>
      <c r="K260" s="209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141</v>
      </c>
      <c r="AU260" s="219" t="s">
        <v>139</v>
      </c>
      <c r="AV260" s="12" t="s">
        <v>81</v>
      </c>
      <c r="AW260" s="12" t="s">
        <v>37</v>
      </c>
      <c r="AX260" s="12" t="s">
        <v>73</v>
      </c>
      <c r="AY260" s="219" t="s">
        <v>129</v>
      </c>
    </row>
    <row r="261" spans="2:65" s="14" customFormat="1" ht="13.5" x14ac:dyDescent="0.3">
      <c r="B261" s="238"/>
      <c r="C261" s="239"/>
      <c r="D261" s="210" t="s">
        <v>141</v>
      </c>
      <c r="E261" s="240" t="s">
        <v>20</v>
      </c>
      <c r="F261" s="241" t="s">
        <v>249</v>
      </c>
      <c r="G261" s="239"/>
      <c r="H261" s="242">
        <v>210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141</v>
      </c>
      <c r="AU261" s="248" t="s">
        <v>139</v>
      </c>
      <c r="AV261" s="14" t="s">
        <v>138</v>
      </c>
      <c r="AW261" s="14" t="s">
        <v>37</v>
      </c>
      <c r="AX261" s="14" t="s">
        <v>22</v>
      </c>
      <c r="AY261" s="248" t="s">
        <v>129</v>
      </c>
    </row>
    <row r="262" spans="2:65" s="1" customFormat="1" ht="22.5" customHeight="1" x14ac:dyDescent="0.3">
      <c r="B262" s="35"/>
      <c r="C262" s="184" t="s">
        <v>743</v>
      </c>
      <c r="D262" s="184" t="s">
        <v>134</v>
      </c>
      <c r="E262" s="185" t="s">
        <v>744</v>
      </c>
      <c r="F262" s="186" t="s">
        <v>745</v>
      </c>
      <c r="G262" s="187" t="s">
        <v>585</v>
      </c>
      <c r="H262" s="188">
        <v>20</v>
      </c>
      <c r="I262" s="189"/>
      <c r="J262" s="190">
        <f>ROUND(I262*H262,2)</f>
        <v>0</v>
      </c>
      <c r="K262" s="186" t="s">
        <v>20</v>
      </c>
      <c r="L262" s="55"/>
      <c r="M262" s="191" t="s">
        <v>20</v>
      </c>
      <c r="N262" s="192" t="s">
        <v>44</v>
      </c>
      <c r="O262" s="36"/>
      <c r="P262" s="193">
        <f>O262*H262</f>
        <v>0</v>
      </c>
      <c r="Q262" s="193">
        <v>7.3699999999999998E-3</v>
      </c>
      <c r="R262" s="193">
        <f>Q262*H262</f>
        <v>0.1474</v>
      </c>
      <c r="S262" s="193">
        <v>0</v>
      </c>
      <c r="T262" s="194">
        <f>S262*H262</f>
        <v>0</v>
      </c>
      <c r="AR262" s="18" t="s">
        <v>329</v>
      </c>
      <c r="AT262" s="18" t="s">
        <v>134</v>
      </c>
      <c r="AU262" s="18" t="s">
        <v>139</v>
      </c>
      <c r="AY262" s="18" t="s">
        <v>129</v>
      </c>
      <c r="BE262" s="195">
        <f>IF(N262="základní",J262,0)</f>
        <v>0</v>
      </c>
      <c r="BF262" s="195">
        <f>IF(N262="snížená",J262,0)</f>
        <v>0</v>
      </c>
      <c r="BG262" s="195">
        <f>IF(N262="zákl. přenesená",J262,0)</f>
        <v>0</v>
      </c>
      <c r="BH262" s="195">
        <f>IF(N262="sníž. přenesená",J262,0)</f>
        <v>0</v>
      </c>
      <c r="BI262" s="195">
        <f>IF(N262="nulová",J262,0)</f>
        <v>0</v>
      </c>
      <c r="BJ262" s="18" t="s">
        <v>22</v>
      </c>
      <c r="BK262" s="195">
        <f>ROUND(I262*H262,2)</f>
        <v>0</v>
      </c>
      <c r="BL262" s="18" t="s">
        <v>329</v>
      </c>
      <c r="BM262" s="18" t="s">
        <v>746</v>
      </c>
    </row>
    <row r="263" spans="2:65" s="1" customFormat="1" ht="22.5" customHeight="1" x14ac:dyDescent="0.3">
      <c r="B263" s="35"/>
      <c r="C263" s="184" t="s">
        <v>747</v>
      </c>
      <c r="D263" s="184" t="s">
        <v>134</v>
      </c>
      <c r="E263" s="185" t="s">
        <v>748</v>
      </c>
      <c r="F263" s="186" t="s">
        <v>749</v>
      </c>
      <c r="G263" s="187" t="s">
        <v>585</v>
      </c>
      <c r="H263" s="188">
        <v>18</v>
      </c>
      <c r="I263" s="189"/>
      <c r="J263" s="190">
        <f>ROUND(I263*H263,2)</f>
        <v>0</v>
      </c>
      <c r="K263" s="186" t="s">
        <v>20</v>
      </c>
      <c r="L263" s="55"/>
      <c r="M263" s="191" t="s">
        <v>20</v>
      </c>
      <c r="N263" s="192" t="s">
        <v>44</v>
      </c>
      <c r="O263" s="36"/>
      <c r="P263" s="193">
        <f>O263*H263</f>
        <v>0</v>
      </c>
      <c r="Q263" s="193">
        <v>7.3699999999999998E-3</v>
      </c>
      <c r="R263" s="193">
        <f>Q263*H263</f>
        <v>0.13266</v>
      </c>
      <c r="S263" s="193">
        <v>0</v>
      </c>
      <c r="T263" s="194">
        <f>S263*H263</f>
        <v>0</v>
      </c>
      <c r="AR263" s="18" t="s">
        <v>329</v>
      </c>
      <c r="AT263" s="18" t="s">
        <v>134</v>
      </c>
      <c r="AU263" s="18" t="s">
        <v>139</v>
      </c>
      <c r="AY263" s="18" t="s">
        <v>129</v>
      </c>
      <c r="BE263" s="195">
        <f>IF(N263="základní",J263,0)</f>
        <v>0</v>
      </c>
      <c r="BF263" s="195">
        <f>IF(N263="snížená",J263,0)</f>
        <v>0</v>
      </c>
      <c r="BG263" s="195">
        <f>IF(N263="zákl. přenesená",J263,0)</f>
        <v>0</v>
      </c>
      <c r="BH263" s="195">
        <f>IF(N263="sníž. přenesená",J263,0)</f>
        <v>0</v>
      </c>
      <c r="BI263" s="195">
        <f>IF(N263="nulová",J263,0)</f>
        <v>0</v>
      </c>
      <c r="BJ263" s="18" t="s">
        <v>22</v>
      </c>
      <c r="BK263" s="195">
        <f>ROUND(I263*H263,2)</f>
        <v>0</v>
      </c>
      <c r="BL263" s="18" t="s">
        <v>329</v>
      </c>
      <c r="BM263" s="18" t="s">
        <v>750</v>
      </c>
    </row>
    <row r="264" spans="2:65" s="1" customFormat="1" ht="22.5" customHeight="1" x14ac:dyDescent="0.3">
      <c r="B264" s="35"/>
      <c r="C264" s="184" t="s">
        <v>751</v>
      </c>
      <c r="D264" s="184" t="s">
        <v>134</v>
      </c>
      <c r="E264" s="185" t="s">
        <v>752</v>
      </c>
      <c r="F264" s="186" t="s">
        <v>753</v>
      </c>
      <c r="G264" s="187" t="s">
        <v>181</v>
      </c>
      <c r="H264" s="188">
        <v>16.66</v>
      </c>
      <c r="I264" s="189"/>
      <c r="J264" s="190">
        <f>ROUND(I264*H264,2)</f>
        <v>0</v>
      </c>
      <c r="K264" s="186" t="s">
        <v>147</v>
      </c>
      <c r="L264" s="55"/>
      <c r="M264" s="191" t="s">
        <v>20</v>
      </c>
      <c r="N264" s="192" t="s">
        <v>44</v>
      </c>
      <c r="O264" s="36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AR264" s="18" t="s">
        <v>329</v>
      </c>
      <c r="AT264" s="18" t="s">
        <v>134</v>
      </c>
      <c r="AU264" s="18" t="s">
        <v>139</v>
      </c>
      <c r="AY264" s="18" t="s">
        <v>129</v>
      </c>
      <c r="BE264" s="195">
        <f>IF(N264="základní",J264,0)</f>
        <v>0</v>
      </c>
      <c r="BF264" s="195">
        <f>IF(N264="snížená",J264,0)</f>
        <v>0</v>
      </c>
      <c r="BG264" s="195">
        <f>IF(N264="zákl. přenesená",J264,0)</f>
        <v>0</v>
      </c>
      <c r="BH264" s="195">
        <f>IF(N264="sníž. přenesená",J264,0)</f>
        <v>0</v>
      </c>
      <c r="BI264" s="195">
        <f>IF(N264="nulová",J264,0)</f>
        <v>0</v>
      </c>
      <c r="BJ264" s="18" t="s">
        <v>22</v>
      </c>
      <c r="BK264" s="195">
        <f>ROUND(I264*H264,2)</f>
        <v>0</v>
      </c>
      <c r="BL264" s="18" t="s">
        <v>329</v>
      </c>
      <c r="BM264" s="18" t="s">
        <v>754</v>
      </c>
    </row>
    <row r="265" spans="2:65" s="10" customFormat="1" ht="22.35" customHeight="1" x14ac:dyDescent="0.3">
      <c r="B265" s="165"/>
      <c r="C265" s="166"/>
      <c r="D265" s="181" t="s">
        <v>72</v>
      </c>
      <c r="E265" s="182" t="s">
        <v>755</v>
      </c>
      <c r="F265" s="182" t="s">
        <v>756</v>
      </c>
      <c r="G265" s="166"/>
      <c r="H265" s="166"/>
      <c r="I265" s="169"/>
      <c r="J265" s="183">
        <f>BK265</f>
        <v>0</v>
      </c>
      <c r="K265" s="166"/>
      <c r="L265" s="171"/>
      <c r="M265" s="172"/>
      <c r="N265" s="173"/>
      <c r="O265" s="173"/>
      <c r="P265" s="174">
        <f>SUM(P266:P294)</f>
        <v>0</v>
      </c>
      <c r="Q265" s="173"/>
      <c r="R265" s="174">
        <f>SUM(R266:R294)</f>
        <v>0.14720000000000003</v>
      </c>
      <c r="S265" s="173"/>
      <c r="T265" s="175">
        <f>SUM(T266:T294)</f>
        <v>0</v>
      </c>
      <c r="AR265" s="176" t="s">
        <v>81</v>
      </c>
      <c r="AT265" s="177" t="s">
        <v>72</v>
      </c>
      <c r="AU265" s="177" t="s">
        <v>81</v>
      </c>
      <c r="AY265" s="176" t="s">
        <v>129</v>
      </c>
      <c r="BK265" s="178">
        <f>SUM(BK266:BK294)</f>
        <v>0</v>
      </c>
    </row>
    <row r="266" spans="2:65" s="1" customFormat="1" ht="31.5" customHeight="1" x14ac:dyDescent="0.3">
      <c r="B266" s="35"/>
      <c r="C266" s="184" t="s">
        <v>757</v>
      </c>
      <c r="D266" s="184" t="s">
        <v>134</v>
      </c>
      <c r="E266" s="185" t="s">
        <v>758</v>
      </c>
      <c r="F266" s="186" t="s">
        <v>759</v>
      </c>
      <c r="G266" s="187" t="s">
        <v>137</v>
      </c>
      <c r="H266" s="188">
        <v>158.80000000000001</v>
      </c>
      <c r="I266" s="189"/>
      <c r="J266" s="190">
        <f>ROUND(I266*H266,2)</f>
        <v>0</v>
      </c>
      <c r="K266" s="186" t="s">
        <v>20</v>
      </c>
      <c r="L266" s="55"/>
      <c r="M266" s="191" t="s">
        <v>20</v>
      </c>
      <c r="N266" s="192" t="s">
        <v>44</v>
      </c>
      <c r="O266" s="36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AR266" s="18" t="s">
        <v>329</v>
      </c>
      <c r="AT266" s="18" t="s">
        <v>134</v>
      </c>
      <c r="AU266" s="18" t="s">
        <v>139</v>
      </c>
      <c r="AY266" s="18" t="s">
        <v>129</v>
      </c>
      <c r="BE266" s="195">
        <f>IF(N266="základní",J266,0)</f>
        <v>0</v>
      </c>
      <c r="BF266" s="195">
        <f>IF(N266="snížená",J266,0)</f>
        <v>0</v>
      </c>
      <c r="BG266" s="195">
        <f>IF(N266="zákl. přenesená",J266,0)</f>
        <v>0</v>
      </c>
      <c r="BH266" s="195">
        <f>IF(N266="sníž. přenesená",J266,0)</f>
        <v>0</v>
      </c>
      <c r="BI266" s="195">
        <f>IF(N266="nulová",J266,0)</f>
        <v>0</v>
      </c>
      <c r="BJ266" s="18" t="s">
        <v>22</v>
      </c>
      <c r="BK266" s="195">
        <f>ROUND(I266*H266,2)</f>
        <v>0</v>
      </c>
      <c r="BL266" s="18" t="s">
        <v>329</v>
      </c>
      <c r="BM266" s="18" t="s">
        <v>760</v>
      </c>
    </row>
    <row r="267" spans="2:65" s="11" customFormat="1" ht="13.5" x14ac:dyDescent="0.3">
      <c r="B267" s="196"/>
      <c r="C267" s="197"/>
      <c r="D267" s="198" t="s">
        <v>141</v>
      </c>
      <c r="E267" s="199" t="s">
        <v>20</v>
      </c>
      <c r="F267" s="200" t="s">
        <v>761</v>
      </c>
      <c r="G267" s="197"/>
      <c r="H267" s="201" t="s">
        <v>20</v>
      </c>
      <c r="I267" s="202"/>
      <c r="J267" s="197"/>
      <c r="K267" s="197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141</v>
      </c>
      <c r="AU267" s="207" t="s">
        <v>139</v>
      </c>
      <c r="AV267" s="11" t="s">
        <v>22</v>
      </c>
      <c r="AW267" s="11" t="s">
        <v>37</v>
      </c>
      <c r="AX267" s="11" t="s">
        <v>73</v>
      </c>
      <c r="AY267" s="207" t="s">
        <v>129</v>
      </c>
    </row>
    <row r="268" spans="2:65" s="11" customFormat="1" ht="13.5" x14ac:dyDescent="0.3">
      <c r="B268" s="196"/>
      <c r="C268" s="197"/>
      <c r="D268" s="198" t="s">
        <v>141</v>
      </c>
      <c r="E268" s="199" t="s">
        <v>20</v>
      </c>
      <c r="F268" s="200" t="s">
        <v>762</v>
      </c>
      <c r="G268" s="197"/>
      <c r="H268" s="201" t="s">
        <v>20</v>
      </c>
      <c r="I268" s="202"/>
      <c r="J268" s="197"/>
      <c r="K268" s="197"/>
      <c r="L268" s="203"/>
      <c r="M268" s="204"/>
      <c r="N268" s="205"/>
      <c r="O268" s="205"/>
      <c r="P268" s="205"/>
      <c r="Q268" s="205"/>
      <c r="R268" s="205"/>
      <c r="S268" s="205"/>
      <c r="T268" s="206"/>
      <c r="AT268" s="207" t="s">
        <v>141</v>
      </c>
      <c r="AU268" s="207" t="s">
        <v>139</v>
      </c>
      <c r="AV268" s="11" t="s">
        <v>22</v>
      </c>
      <c r="AW268" s="11" t="s">
        <v>37</v>
      </c>
      <c r="AX268" s="11" t="s">
        <v>73</v>
      </c>
      <c r="AY268" s="207" t="s">
        <v>129</v>
      </c>
    </row>
    <row r="269" spans="2:65" s="12" customFormat="1" ht="13.5" x14ac:dyDescent="0.3">
      <c r="B269" s="208"/>
      <c r="C269" s="209"/>
      <c r="D269" s="198" t="s">
        <v>141</v>
      </c>
      <c r="E269" s="220" t="s">
        <v>20</v>
      </c>
      <c r="F269" s="221" t="s">
        <v>763</v>
      </c>
      <c r="G269" s="209"/>
      <c r="H269" s="222">
        <v>330</v>
      </c>
      <c r="I269" s="214"/>
      <c r="J269" s="209"/>
      <c r="K269" s="209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141</v>
      </c>
      <c r="AU269" s="219" t="s">
        <v>139</v>
      </c>
      <c r="AV269" s="12" t="s">
        <v>81</v>
      </c>
      <c r="AW269" s="12" t="s">
        <v>37</v>
      </c>
      <c r="AX269" s="12" t="s">
        <v>73</v>
      </c>
      <c r="AY269" s="219" t="s">
        <v>129</v>
      </c>
    </row>
    <row r="270" spans="2:65" s="11" customFormat="1" ht="13.5" x14ac:dyDescent="0.3">
      <c r="B270" s="196"/>
      <c r="C270" s="197"/>
      <c r="D270" s="198" t="s">
        <v>141</v>
      </c>
      <c r="E270" s="199" t="s">
        <v>20</v>
      </c>
      <c r="F270" s="200" t="s">
        <v>764</v>
      </c>
      <c r="G270" s="197"/>
      <c r="H270" s="201" t="s">
        <v>20</v>
      </c>
      <c r="I270" s="202"/>
      <c r="J270" s="197"/>
      <c r="K270" s="197"/>
      <c r="L270" s="203"/>
      <c r="M270" s="204"/>
      <c r="N270" s="205"/>
      <c r="O270" s="205"/>
      <c r="P270" s="205"/>
      <c r="Q270" s="205"/>
      <c r="R270" s="205"/>
      <c r="S270" s="205"/>
      <c r="T270" s="206"/>
      <c r="AT270" s="207" t="s">
        <v>141</v>
      </c>
      <c r="AU270" s="207" t="s">
        <v>139</v>
      </c>
      <c r="AV270" s="11" t="s">
        <v>22</v>
      </c>
      <c r="AW270" s="11" t="s">
        <v>37</v>
      </c>
      <c r="AX270" s="11" t="s">
        <v>73</v>
      </c>
      <c r="AY270" s="207" t="s">
        <v>129</v>
      </c>
    </row>
    <row r="271" spans="2:65" s="11" customFormat="1" ht="13.5" x14ac:dyDescent="0.3">
      <c r="B271" s="196"/>
      <c r="C271" s="197"/>
      <c r="D271" s="198" t="s">
        <v>141</v>
      </c>
      <c r="E271" s="199" t="s">
        <v>20</v>
      </c>
      <c r="F271" s="200" t="s">
        <v>765</v>
      </c>
      <c r="G271" s="197"/>
      <c r="H271" s="201" t="s">
        <v>20</v>
      </c>
      <c r="I271" s="202"/>
      <c r="J271" s="197"/>
      <c r="K271" s="197"/>
      <c r="L271" s="203"/>
      <c r="M271" s="204"/>
      <c r="N271" s="205"/>
      <c r="O271" s="205"/>
      <c r="P271" s="205"/>
      <c r="Q271" s="205"/>
      <c r="R271" s="205"/>
      <c r="S271" s="205"/>
      <c r="T271" s="206"/>
      <c r="AT271" s="207" t="s">
        <v>141</v>
      </c>
      <c r="AU271" s="207" t="s">
        <v>139</v>
      </c>
      <c r="AV271" s="11" t="s">
        <v>22</v>
      </c>
      <c r="AW271" s="11" t="s">
        <v>37</v>
      </c>
      <c r="AX271" s="11" t="s">
        <v>73</v>
      </c>
      <c r="AY271" s="207" t="s">
        <v>129</v>
      </c>
    </row>
    <row r="272" spans="2:65" s="12" customFormat="1" ht="13.5" x14ac:dyDescent="0.3">
      <c r="B272" s="208"/>
      <c r="C272" s="209"/>
      <c r="D272" s="198" t="s">
        <v>141</v>
      </c>
      <c r="E272" s="220" t="s">
        <v>20</v>
      </c>
      <c r="F272" s="221" t="s">
        <v>766</v>
      </c>
      <c r="G272" s="209"/>
      <c r="H272" s="222">
        <v>-132.72</v>
      </c>
      <c r="I272" s="214"/>
      <c r="J272" s="209"/>
      <c r="K272" s="209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141</v>
      </c>
      <c r="AU272" s="219" t="s">
        <v>139</v>
      </c>
      <c r="AV272" s="12" t="s">
        <v>81</v>
      </c>
      <c r="AW272" s="12" t="s">
        <v>37</v>
      </c>
      <c r="AX272" s="12" t="s">
        <v>73</v>
      </c>
      <c r="AY272" s="219" t="s">
        <v>129</v>
      </c>
    </row>
    <row r="273" spans="2:65" s="11" customFormat="1" ht="13.5" x14ac:dyDescent="0.3">
      <c r="B273" s="196"/>
      <c r="C273" s="197"/>
      <c r="D273" s="198" t="s">
        <v>141</v>
      </c>
      <c r="E273" s="199" t="s">
        <v>20</v>
      </c>
      <c r="F273" s="200" t="s">
        <v>767</v>
      </c>
      <c r="G273" s="197"/>
      <c r="H273" s="201" t="s">
        <v>20</v>
      </c>
      <c r="I273" s="202"/>
      <c r="J273" s="197"/>
      <c r="K273" s="197"/>
      <c r="L273" s="203"/>
      <c r="M273" s="204"/>
      <c r="N273" s="205"/>
      <c r="O273" s="205"/>
      <c r="P273" s="205"/>
      <c r="Q273" s="205"/>
      <c r="R273" s="205"/>
      <c r="S273" s="205"/>
      <c r="T273" s="206"/>
      <c r="AT273" s="207" t="s">
        <v>141</v>
      </c>
      <c r="AU273" s="207" t="s">
        <v>139</v>
      </c>
      <c r="AV273" s="11" t="s">
        <v>22</v>
      </c>
      <c r="AW273" s="11" t="s">
        <v>37</v>
      </c>
      <c r="AX273" s="11" t="s">
        <v>73</v>
      </c>
      <c r="AY273" s="207" t="s">
        <v>129</v>
      </c>
    </row>
    <row r="274" spans="2:65" s="12" customFormat="1" ht="13.5" x14ac:dyDescent="0.3">
      <c r="B274" s="208"/>
      <c r="C274" s="209"/>
      <c r="D274" s="198" t="s">
        <v>141</v>
      </c>
      <c r="E274" s="220" t="s">
        <v>20</v>
      </c>
      <c r="F274" s="221" t="s">
        <v>768</v>
      </c>
      <c r="G274" s="209"/>
      <c r="H274" s="222">
        <v>-38.479999999999997</v>
      </c>
      <c r="I274" s="214"/>
      <c r="J274" s="209"/>
      <c r="K274" s="209"/>
      <c r="L274" s="215"/>
      <c r="M274" s="216"/>
      <c r="N274" s="217"/>
      <c r="O274" s="217"/>
      <c r="P274" s="217"/>
      <c r="Q274" s="217"/>
      <c r="R274" s="217"/>
      <c r="S274" s="217"/>
      <c r="T274" s="218"/>
      <c r="AT274" s="219" t="s">
        <v>141</v>
      </c>
      <c r="AU274" s="219" t="s">
        <v>139</v>
      </c>
      <c r="AV274" s="12" t="s">
        <v>81</v>
      </c>
      <c r="AW274" s="12" t="s">
        <v>37</v>
      </c>
      <c r="AX274" s="12" t="s">
        <v>73</v>
      </c>
      <c r="AY274" s="219" t="s">
        <v>129</v>
      </c>
    </row>
    <row r="275" spans="2:65" s="14" customFormat="1" ht="13.5" x14ac:dyDescent="0.3">
      <c r="B275" s="238"/>
      <c r="C275" s="239"/>
      <c r="D275" s="210" t="s">
        <v>141</v>
      </c>
      <c r="E275" s="240" t="s">
        <v>20</v>
      </c>
      <c r="F275" s="241" t="s">
        <v>249</v>
      </c>
      <c r="G275" s="239"/>
      <c r="H275" s="242">
        <v>158.80000000000001</v>
      </c>
      <c r="I275" s="243"/>
      <c r="J275" s="239"/>
      <c r="K275" s="239"/>
      <c r="L275" s="244"/>
      <c r="M275" s="245"/>
      <c r="N275" s="246"/>
      <c r="O275" s="246"/>
      <c r="P275" s="246"/>
      <c r="Q275" s="246"/>
      <c r="R275" s="246"/>
      <c r="S275" s="246"/>
      <c r="T275" s="247"/>
      <c r="AT275" s="248" t="s">
        <v>141</v>
      </c>
      <c r="AU275" s="248" t="s">
        <v>139</v>
      </c>
      <c r="AV275" s="14" t="s">
        <v>138</v>
      </c>
      <c r="AW275" s="14" t="s">
        <v>37</v>
      </c>
      <c r="AX275" s="14" t="s">
        <v>22</v>
      </c>
      <c r="AY275" s="248" t="s">
        <v>129</v>
      </c>
    </row>
    <row r="276" spans="2:65" s="1" customFormat="1" ht="22.5" customHeight="1" x14ac:dyDescent="0.3">
      <c r="B276" s="35"/>
      <c r="C276" s="184" t="s">
        <v>769</v>
      </c>
      <c r="D276" s="184" t="s">
        <v>134</v>
      </c>
      <c r="E276" s="185" t="s">
        <v>770</v>
      </c>
      <c r="F276" s="186" t="s">
        <v>771</v>
      </c>
      <c r="G276" s="187" t="s">
        <v>137</v>
      </c>
      <c r="H276" s="188">
        <v>920</v>
      </c>
      <c r="I276" s="189"/>
      <c r="J276" s="190">
        <f>ROUND(I276*H276,2)</f>
        <v>0</v>
      </c>
      <c r="K276" s="186" t="s">
        <v>147</v>
      </c>
      <c r="L276" s="55"/>
      <c r="M276" s="191" t="s">
        <v>20</v>
      </c>
      <c r="N276" s="192" t="s">
        <v>44</v>
      </c>
      <c r="O276" s="36"/>
      <c r="P276" s="193">
        <f>O276*H276</f>
        <v>0</v>
      </c>
      <c r="Q276" s="193">
        <v>1.6000000000000001E-4</v>
      </c>
      <c r="R276" s="193">
        <f>Q276*H276</f>
        <v>0.14720000000000003</v>
      </c>
      <c r="S276" s="193">
        <v>0</v>
      </c>
      <c r="T276" s="194">
        <f>S276*H276</f>
        <v>0</v>
      </c>
      <c r="AR276" s="18" t="s">
        <v>329</v>
      </c>
      <c r="AT276" s="18" t="s">
        <v>134</v>
      </c>
      <c r="AU276" s="18" t="s">
        <v>139</v>
      </c>
      <c r="AY276" s="18" t="s">
        <v>129</v>
      </c>
      <c r="BE276" s="195">
        <f>IF(N276="základní",J276,0)</f>
        <v>0</v>
      </c>
      <c r="BF276" s="195">
        <f>IF(N276="snížená",J276,0)</f>
        <v>0</v>
      </c>
      <c r="BG276" s="195">
        <f>IF(N276="zákl. přenesená",J276,0)</f>
        <v>0</v>
      </c>
      <c r="BH276" s="195">
        <f>IF(N276="sníž. přenesená",J276,0)</f>
        <v>0</v>
      </c>
      <c r="BI276" s="195">
        <f>IF(N276="nulová",J276,0)</f>
        <v>0</v>
      </c>
      <c r="BJ276" s="18" t="s">
        <v>22</v>
      </c>
      <c r="BK276" s="195">
        <f>ROUND(I276*H276,2)</f>
        <v>0</v>
      </c>
      <c r="BL276" s="18" t="s">
        <v>329</v>
      </c>
      <c r="BM276" s="18" t="s">
        <v>772</v>
      </c>
    </row>
    <row r="277" spans="2:65" s="11" customFormat="1" ht="13.5" x14ac:dyDescent="0.3">
      <c r="B277" s="196"/>
      <c r="C277" s="197"/>
      <c r="D277" s="198" t="s">
        <v>141</v>
      </c>
      <c r="E277" s="199" t="s">
        <v>20</v>
      </c>
      <c r="F277" s="200" t="s">
        <v>773</v>
      </c>
      <c r="G277" s="197"/>
      <c r="H277" s="201" t="s">
        <v>20</v>
      </c>
      <c r="I277" s="202"/>
      <c r="J277" s="197"/>
      <c r="K277" s="197"/>
      <c r="L277" s="203"/>
      <c r="M277" s="204"/>
      <c r="N277" s="205"/>
      <c r="O277" s="205"/>
      <c r="P277" s="205"/>
      <c r="Q277" s="205"/>
      <c r="R277" s="205"/>
      <c r="S277" s="205"/>
      <c r="T277" s="206"/>
      <c r="AT277" s="207" t="s">
        <v>141</v>
      </c>
      <c r="AU277" s="207" t="s">
        <v>139</v>
      </c>
      <c r="AV277" s="11" t="s">
        <v>22</v>
      </c>
      <c r="AW277" s="11" t="s">
        <v>37</v>
      </c>
      <c r="AX277" s="11" t="s">
        <v>73</v>
      </c>
      <c r="AY277" s="207" t="s">
        <v>129</v>
      </c>
    </row>
    <row r="278" spans="2:65" s="12" customFormat="1" ht="13.5" x14ac:dyDescent="0.3">
      <c r="B278" s="208"/>
      <c r="C278" s="209"/>
      <c r="D278" s="198" t="s">
        <v>141</v>
      </c>
      <c r="E278" s="220" t="s">
        <v>20</v>
      </c>
      <c r="F278" s="221" t="s">
        <v>774</v>
      </c>
      <c r="G278" s="209"/>
      <c r="H278" s="222">
        <v>420</v>
      </c>
      <c r="I278" s="214"/>
      <c r="J278" s="209"/>
      <c r="K278" s="209"/>
      <c r="L278" s="215"/>
      <c r="M278" s="216"/>
      <c r="N278" s="217"/>
      <c r="O278" s="217"/>
      <c r="P278" s="217"/>
      <c r="Q278" s="217"/>
      <c r="R278" s="217"/>
      <c r="S278" s="217"/>
      <c r="T278" s="218"/>
      <c r="AT278" s="219" t="s">
        <v>141</v>
      </c>
      <c r="AU278" s="219" t="s">
        <v>139</v>
      </c>
      <c r="AV278" s="12" t="s">
        <v>81</v>
      </c>
      <c r="AW278" s="12" t="s">
        <v>37</v>
      </c>
      <c r="AX278" s="12" t="s">
        <v>73</v>
      </c>
      <c r="AY278" s="219" t="s">
        <v>129</v>
      </c>
    </row>
    <row r="279" spans="2:65" s="13" customFormat="1" ht="13.5" x14ac:dyDescent="0.3">
      <c r="B279" s="227"/>
      <c r="C279" s="228"/>
      <c r="D279" s="198" t="s">
        <v>141</v>
      </c>
      <c r="E279" s="229" t="s">
        <v>20</v>
      </c>
      <c r="F279" s="230" t="s">
        <v>243</v>
      </c>
      <c r="G279" s="228"/>
      <c r="H279" s="231">
        <v>420</v>
      </c>
      <c r="I279" s="232"/>
      <c r="J279" s="228"/>
      <c r="K279" s="228"/>
      <c r="L279" s="233"/>
      <c r="M279" s="234"/>
      <c r="N279" s="235"/>
      <c r="O279" s="235"/>
      <c r="P279" s="235"/>
      <c r="Q279" s="235"/>
      <c r="R279" s="235"/>
      <c r="S279" s="235"/>
      <c r="T279" s="236"/>
      <c r="AT279" s="237" t="s">
        <v>141</v>
      </c>
      <c r="AU279" s="237" t="s">
        <v>139</v>
      </c>
      <c r="AV279" s="13" t="s">
        <v>139</v>
      </c>
      <c r="AW279" s="13" t="s">
        <v>37</v>
      </c>
      <c r="AX279" s="13" t="s">
        <v>73</v>
      </c>
      <c r="AY279" s="237" t="s">
        <v>129</v>
      </c>
    </row>
    <row r="280" spans="2:65" s="11" customFormat="1" ht="13.5" x14ac:dyDescent="0.3">
      <c r="B280" s="196"/>
      <c r="C280" s="197"/>
      <c r="D280" s="198" t="s">
        <v>141</v>
      </c>
      <c r="E280" s="199" t="s">
        <v>20</v>
      </c>
      <c r="F280" s="200" t="s">
        <v>775</v>
      </c>
      <c r="G280" s="197"/>
      <c r="H280" s="201" t="s">
        <v>20</v>
      </c>
      <c r="I280" s="202"/>
      <c r="J280" s="197"/>
      <c r="K280" s="197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141</v>
      </c>
      <c r="AU280" s="207" t="s">
        <v>139</v>
      </c>
      <c r="AV280" s="11" t="s">
        <v>22</v>
      </c>
      <c r="AW280" s="11" t="s">
        <v>37</v>
      </c>
      <c r="AX280" s="11" t="s">
        <v>73</v>
      </c>
      <c r="AY280" s="207" t="s">
        <v>129</v>
      </c>
    </row>
    <row r="281" spans="2:65" s="11" customFormat="1" ht="13.5" x14ac:dyDescent="0.3">
      <c r="B281" s="196"/>
      <c r="C281" s="197"/>
      <c r="D281" s="198" t="s">
        <v>141</v>
      </c>
      <c r="E281" s="199" t="s">
        <v>20</v>
      </c>
      <c r="F281" s="200" t="s">
        <v>776</v>
      </c>
      <c r="G281" s="197"/>
      <c r="H281" s="201" t="s">
        <v>20</v>
      </c>
      <c r="I281" s="202"/>
      <c r="J281" s="197"/>
      <c r="K281" s="197"/>
      <c r="L281" s="203"/>
      <c r="M281" s="204"/>
      <c r="N281" s="205"/>
      <c r="O281" s="205"/>
      <c r="P281" s="205"/>
      <c r="Q281" s="205"/>
      <c r="R281" s="205"/>
      <c r="S281" s="205"/>
      <c r="T281" s="206"/>
      <c r="AT281" s="207" t="s">
        <v>141</v>
      </c>
      <c r="AU281" s="207" t="s">
        <v>139</v>
      </c>
      <c r="AV281" s="11" t="s">
        <v>22</v>
      </c>
      <c r="AW281" s="11" t="s">
        <v>37</v>
      </c>
      <c r="AX281" s="11" t="s">
        <v>73</v>
      </c>
      <c r="AY281" s="207" t="s">
        <v>129</v>
      </c>
    </row>
    <row r="282" spans="2:65" s="11" customFormat="1" ht="13.5" x14ac:dyDescent="0.3">
      <c r="B282" s="196"/>
      <c r="C282" s="197"/>
      <c r="D282" s="198" t="s">
        <v>141</v>
      </c>
      <c r="E282" s="199" t="s">
        <v>20</v>
      </c>
      <c r="F282" s="200" t="s">
        <v>777</v>
      </c>
      <c r="G282" s="197"/>
      <c r="H282" s="201" t="s">
        <v>20</v>
      </c>
      <c r="I282" s="202"/>
      <c r="J282" s="197"/>
      <c r="K282" s="197"/>
      <c r="L282" s="203"/>
      <c r="M282" s="204"/>
      <c r="N282" s="205"/>
      <c r="O282" s="205"/>
      <c r="P282" s="205"/>
      <c r="Q282" s="205"/>
      <c r="R282" s="205"/>
      <c r="S282" s="205"/>
      <c r="T282" s="206"/>
      <c r="AT282" s="207" t="s">
        <v>141</v>
      </c>
      <c r="AU282" s="207" t="s">
        <v>139</v>
      </c>
      <c r="AV282" s="11" t="s">
        <v>22</v>
      </c>
      <c r="AW282" s="11" t="s">
        <v>37</v>
      </c>
      <c r="AX282" s="11" t="s">
        <v>73</v>
      </c>
      <c r="AY282" s="207" t="s">
        <v>129</v>
      </c>
    </row>
    <row r="283" spans="2:65" s="12" customFormat="1" ht="13.5" x14ac:dyDescent="0.3">
      <c r="B283" s="208"/>
      <c r="C283" s="209"/>
      <c r="D283" s="198" t="s">
        <v>141</v>
      </c>
      <c r="E283" s="220" t="s">
        <v>20</v>
      </c>
      <c r="F283" s="221" t="s">
        <v>778</v>
      </c>
      <c r="G283" s="209"/>
      <c r="H283" s="222">
        <v>256</v>
      </c>
      <c r="I283" s="214"/>
      <c r="J283" s="209"/>
      <c r="K283" s="209"/>
      <c r="L283" s="215"/>
      <c r="M283" s="216"/>
      <c r="N283" s="217"/>
      <c r="O283" s="217"/>
      <c r="P283" s="217"/>
      <c r="Q283" s="217"/>
      <c r="R283" s="217"/>
      <c r="S283" s="217"/>
      <c r="T283" s="218"/>
      <c r="AT283" s="219" t="s">
        <v>141</v>
      </c>
      <c r="AU283" s="219" t="s">
        <v>139</v>
      </c>
      <c r="AV283" s="12" t="s">
        <v>81</v>
      </c>
      <c r="AW283" s="12" t="s">
        <v>37</v>
      </c>
      <c r="AX283" s="12" t="s">
        <v>73</v>
      </c>
      <c r="AY283" s="219" t="s">
        <v>129</v>
      </c>
    </row>
    <row r="284" spans="2:65" s="11" customFormat="1" ht="13.5" x14ac:dyDescent="0.3">
      <c r="B284" s="196"/>
      <c r="C284" s="197"/>
      <c r="D284" s="198" t="s">
        <v>141</v>
      </c>
      <c r="E284" s="199" t="s">
        <v>20</v>
      </c>
      <c r="F284" s="200" t="s">
        <v>779</v>
      </c>
      <c r="G284" s="197"/>
      <c r="H284" s="201" t="s">
        <v>20</v>
      </c>
      <c r="I284" s="202"/>
      <c r="J284" s="197"/>
      <c r="K284" s="197"/>
      <c r="L284" s="203"/>
      <c r="M284" s="204"/>
      <c r="N284" s="205"/>
      <c r="O284" s="205"/>
      <c r="P284" s="205"/>
      <c r="Q284" s="205"/>
      <c r="R284" s="205"/>
      <c r="S284" s="205"/>
      <c r="T284" s="206"/>
      <c r="AT284" s="207" t="s">
        <v>141</v>
      </c>
      <c r="AU284" s="207" t="s">
        <v>139</v>
      </c>
      <c r="AV284" s="11" t="s">
        <v>22</v>
      </c>
      <c r="AW284" s="11" t="s">
        <v>37</v>
      </c>
      <c r="AX284" s="11" t="s">
        <v>73</v>
      </c>
      <c r="AY284" s="207" t="s">
        <v>129</v>
      </c>
    </row>
    <row r="285" spans="2:65" s="12" customFormat="1" ht="13.5" x14ac:dyDescent="0.3">
      <c r="B285" s="208"/>
      <c r="C285" s="209"/>
      <c r="D285" s="198" t="s">
        <v>141</v>
      </c>
      <c r="E285" s="220" t="s">
        <v>20</v>
      </c>
      <c r="F285" s="221" t="s">
        <v>780</v>
      </c>
      <c r="G285" s="209"/>
      <c r="H285" s="222">
        <v>74</v>
      </c>
      <c r="I285" s="214"/>
      <c r="J285" s="209"/>
      <c r="K285" s="209"/>
      <c r="L285" s="215"/>
      <c r="M285" s="216"/>
      <c r="N285" s="217"/>
      <c r="O285" s="217"/>
      <c r="P285" s="217"/>
      <c r="Q285" s="217"/>
      <c r="R285" s="217"/>
      <c r="S285" s="217"/>
      <c r="T285" s="218"/>
      <c r="AT285" s="219" t="s">
        <v>141</v>
      </c>
      <c r="AU285" s="219" t="s">
        <v>139</v>
      </c>
      <c r="AV285" s="12" t="s">
        <v>81</v>
      </c>
      <c r="AW285" s="12" t="s">
        <v>37</v>
      </c>
      <c r="AX285" s="12" t="s">
        <v>73</v>
      </c>
      <c r="AY285" s="219" t="s">
        <v>129</v>
      </c>
    </row>
    <row r="286" spans="2:65" s="11" customFormat="1" ht="13.5" x14ac:dyDescent="0.3">
      <c r="B286" s="196"/>
      <c r="C286" s="197"/>
      <c r="D286" s="198" t="s">
        <v>141</v>
      </c>
      <c r="E286" s="199" t="s">
        <v>20</v>
      </c>
      <c r="F286" s="200" t="s">
        <v>781</v>
      </c>
      <c r="G286" s="197"/>
      <c r="H286" s="201" t="s">
        <v>20</v>
      </c>
      <c r="I286" s="202"/>
      <c r="J286" s="197"/>
      <c r="K286" s="197"/>
      <c r="L286" s="203"/>
      <c r="M286" s="204"/>
      <c r="N286" s="205"/>
      <c r="O286" s="205"/>
      <c r="P286" s="205"/>
      <c r="Q286" s="205"/>
      <c r="R286" s="205"/>
      <c r="S286" s="205"/>
      <c r="T286" s="206"/>
      <c r="AT286" s="207" t="s">
        <v>141</v>
      </c>
      <c r="AU286" s="207" t="s">
        <v>139</v>
      </c>
      <c r="AV286" s="11" t="s">
        <v>22</v>
      </c>
      <c r="AW286" s="11" t="s">
        <v>37</v>
      </c>
      <c r="AX286" s="11" t="s">
        <v>73</v>
      </c>
      <c r="AY286" s="207" t="s">
        <v>129</v>
      </c>
    </row>
    <row r="287" spans="2:65" s="11" customFormat="1" ht="13.5" x14ac:dyDescent="0.3">
      <c r="B287" s="196"/>
      <c r="C287" s="197"/>
      <c r="D287" s="198" t="s">
        <v>141</v>
      </c>
      <c r="E287" s="199" t="s">
        <v>20</v>
      </c>
      <c r="F287" s="200" t="s">
        <v>782</v>
      </c>
      <c r="G287" s="197"/>
      <c r="H287" s="201" t="s">
        <v>20</v>
      </c>
      <c r="I287" s="202"/>
      <c r="J287" s="197"/>
      <c r="K287" s="197"/>
      <c r="L287" s="203"/>
      <c r="M287" s="204"/>
      <c r="N287" s="205"/>
      <c r="O287" s="205"/>
      <c r="P287" s="205"/>
      <c r="Q287" s="205"/>
      <c r="R287" s="205"/>
      <c r="S287" s="205"/>
      <c r="T287" s="206"/>
      <c r="AT287" s="207" t="s">
        <v>141</v>
      </c>
      <c r="AU287" s="207" t="s">
        <v>139</v>
      </c>
      <c r="AV287" s="11" t="s">
        <v>22</v>
      </c>
      <c r="AW287" s="11" t="s">
        <v>37</v>
      </c>
      <c r="AX287" s="11" t="s">
        <v>73</v>
      </c>
      <c r="AY287" s="207" t="s">
        <v>129</v>
      </c>
    </row>
    <row r="288" spans="2:65" s="11" customFormat="1" ht="13.5" x14ac:dyDescent="0.3">
      <c r="B288" s="196"/>
      <c r="C288" s="197"/>
      <c r="D288" s="198" t="s">
        <v>141</v>
      </c>
      <c r="E288" s="199" t="s">
        <v>20</v>
      </c>
      <c r="F288" s="200" t="s">
        <v>783</v>
      </c>
      <c r="G288" s="197"/>
      <c r="H288" s="201" t="s">
        <v>20</v>
      </c>
      <c r="I288" s="202"/>
      <c r="J288" s="197"/>
      <c r="K288" s="197"/>
      <c r="L288" s="203"/>
      <c r="M288" s="204"/>
      <c r="N288" s="205"/>
      <c r="O288" s="205"/>
      <c r="P288" s="205"/>
      <c r="Q288" s="205"/>
      <c r="R288" s="205"/>
      <c r="S288" s="205"/>
      <c r="T288" s="206"/>
      <c r="AT288" s="207" t="s">
        <v>141</v>
      </c>
      <c r="AU288" s="207" t="s">
        <v>139</v>
      </c>
      <c r="AV288" s="11" t="s">
        <v>22</v>
      </c>
      <c r="AW288" s="11" t="s">
        <v>37</v>
      </c>
      <c r="AX288" s="11" t="s">
        <v>73</v>
      </c>
      <c r="AY288" s="207" t="s">
        <v>129</v>
      </c>
    </row>
    <row r="289" spans="2:51" s="12" customFormat="1" ht="13.5" x14ac:dyDescent="0.3">
      <c r="B289" s="208"/>
      <c r="C289" s="209"/>
      <c r="D289" s="198" t="s">
        <v>141</v>
      </c>
      <c r="E289" s="220" t="s">
        <v>20</v>
      </c>
      <c r="F289" s="221" t="s">
        <v>784</v>
      </c>
      <c r="G289" s="209"/>
      <c r="H289" s="222">
        <v>70</v>
      </c>
      <c r="I289" s="214"/>
      <c r="J289" s="209"/>
      <c r="K289" s="209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141</v>
      </c>
      <c r="AU289" s="219" t="s">
        <v>139</v>
      </c>
      <c r="AV289" s="12" t="s">
        <v>81</v>
      </c>
      <c r="AW289" s="12" t="s">
        <v>37</v>
      </c>
      <c r="AX289" s="12" t="s">
        <v>73</v>
      </c>
      <c r="AY289" s="219" t="s">
        <v>129</v>
      </c>
    </row>
    <row r="290" spans="2:51" s="13" customFormat="1" ht="13.5" x14ac:dyDescent="0.3">
      <c r="B290" s="227"/>
      <c r="C290" s="228"/>
      <c r="D290" s="198" t="s">
        <v>141</v>
      </c>
      <c r="E290" s="229" t="s">
        <v>20</v>
      </c>
      <c r="F290" s="230" t="s">
        <v>243</v>
      </c>
      <c r="G290" s="228"/>
      <c r="H290" s="231">
        <v>400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AT290" s="237" t="s">
        <v>141</v>
      </c>
      <c r="AU290" s="237" t="s">
        <v>139</v>
      </c>
      <c r="AV290" s="13" t="s">
        <v>139</v>
      </c>
      <c r="AW290" s="13" t="s">
        <v>37</v>
      </c>
      <c r="AX290" s="13" t="s">
        <v>73</v>
      </c>
      <c r="AY290" s="237" t="s">
        <v>129</v>
      </c>
    </row>
    <row r="291" spans="2:51" s="11" customFormat="1" ht="13.5" x14ac:dyDescent="0.3">
      <c r="B291" s="196"/>
      <c r="C291" s="197"/>
      <c r="D291" s="198" t="s">
        <v>141</v>
      </c>
      <c r="E291" s="199" t="s">
        <v>20</v>
      </c>
      <c r="F291" s="200" t="s">
        <v>785</v>
      </c>
      <c r="G291" s="197"/>
      <c r="H291" s="201" t="s">
        <v>20</v>
      </c>
      <c r="I291" s="202"/>
      <c r="J291" s="197"/>
      <c r="K291" s="197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141</v>
      </c>
      <c r="AU291" s="207" t="s">
        <v>139</v>
      </c>
      <c r="AV291" s="11" t="s">
        <v>22</v>
      </c>
      <c r="AW291" s="11" t="s">
        <v>37</v>
      </c>
      <c r="AX291" s="11" t="s">
        <v>73</v>
      </c>
      <c r="AY291" s="207" t="s">
        <v>129</v>
      </c>
    </row>
    <row r="292" spans="2:51" s="11" customFormat="1" ht="13.5" x14ac:dyDescent="0.3">
      <c r="B292" s="196"/>
      <c r="C292" s="197"/>
      <c r="D292" s="198" t="s">
        <v>141</v>
      </c>
      <c r="E292" s="199" t="s">
        <v>20</v>
      </c>
      <c r="F292" s="200" t="s">
        <v>786</v>
      </c>
      <c r="G292" s="197"/>
      <c r="H292" s="201" t="s">
        <v>20</v>
      </c>
      <c r="I292" s="202"/>
      <c r="J292" s="197"/>
      <c r="K292" s="197"/>
      <c r="L292" s="203"/>
      <c r="M292" s="204"/>
      <c r="N292" s="205"/>
      <c r="O292" s="205"/>
      <c r="P292" s="205"/>
      <c r="Q292" s="205"/>
      <c r="R292" s="205"/>
      <c r="S292" s="205"/>
      <c r="T292" s="206"/>
      <c r="AT292" s="207" t="s">
        <v>141</v>
      </c>
      <c r="AU292" s="207" t="s">
        <v>139</v>
      </c>
      <c r="AV292" s="11" t="s">
        <v>22</v>
      </c>
      <c r="AW292" s="11" t="s">
        <v>37</v>
      </c>
      <c r="AX292" s="11" t="s">
        <v>73</v>
      </c>
      <c r="AY292" s="207" t="s">
        <v>129</v>
      </c>
    </row>
    <row r="293" spans="2:51" s="12" customFormat="1" ht="13.5" x14ac:dyDescent="0.3">
      <c r="B293" s="208"/>
      <c r="C293" s="209"/>
      <c r="D293" s="198" t="s">
        <v>141</v>
      </c>
      <c r="E293" s="220" t="s">
        <v>20</v>
      </c>
      <c r="F293" s="221" t="s">
        <v>787</v>
      </c>
      <c r="G293" s="209"/>
      <c r="H293" s="222">
        <v>100</v>
      </c>
      <c r="I293" s="214"/>
      <c r="J293" s="209"/>
      <c r="K293" s="209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141</v>
      </c>
      <c r="AU293" s="219" t="s">
        <v>139</v>
      </c>
      <c r="AV293" s="12" t="s">
        <v>81</v>
      </c>
      <c r="AW293" s="12" t="s">
        <v>37</v>
      </c>
      <c r="AX293" s="12" t="s">
        <v>73</v>
      </c>
      <c r="AY293" s="219" t="s">
        <v>129</v>
      </c>
    </row>
    <row r="294" spans="2:51" s="14" customFormat="1" ht="13.5" x14ac:dyDescent="0.3">
      <c r="B294" s="238"/>
      <c r="C294" s="239"/>
      <c r="D294" s="198" t="s">
        <v>141</v>
      </c>
      <c r="E294" s="252" t="s">
        <v>20</v>
      </c>
      <c r="F294" s="253" t="s">
        <v>249</v>
      </c>
      <c r="G294" s="239"/>
      <c r="H294" s="254">
        <v>920</v>
      </c>
      <c r="I294" s="243"/>
      <c r="J294" s="239"/>
      <c r="K294" s="239"/>
      <c r="L294" s="244"/>
      <c r="M294" s="255"/>
      <c r="N294" s="256"/>
      <c r="O294" s="256"/>
      <c r="P294" s="256"/>
      <c r="Q294" s="256"/>
      <c r="R294" s="256"/>
      <c r="S294" s="256"/>
      <c r="T294" s="257"/>
      <c r="AT294" s="248" t="s">
        <v>141</v>
      </c>
      <c r="AU294" s="248" t="s">
        <v>139</v>
      </c>
      <c r="AV294" s="14" t="s">
        <v>138</v>
      </c>
      <c r="AW294" s="14" t="s">
        <v>37</v>
      </c>
      <c r="AX294" s="14" t="s">
        <v>22</v>
      </c>
      <c r="AY294" s="248" t="s">
        <v>129</v>
      </c>
    </row>
    <row r="295" spans="2:51" s="1" customFormat="1" ht="6.95" customHeight="1" x14ac:dyDescent="0.3">
      <c r="B295" s="50"/>
      <c r="C295" s="51"/>
      <c r="D295" s="51"/>
      <c r="E295" s="51"/>
      <c r="F295" s="51"/>
      <c r="G295" s="51"/>
      <c r="H295" s="51"/>
      <c r="I295" s="128"/>
      <c r="J295" s="51"/>
      <c r="K295" s="51"/>
      <c r="L295" s="55"/>
    </row>
  </sheetData>
  <sheetProtection password="CC35" sheet="1" objects="1" scenarios="1" formatColumns="0" formatRows="0" sort="0" autoFilter="0"/>
  <autoFilter ref="C86:K86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20"/>
      <c r="C1" s="320"/>
      <c r="D1" s="319" t="s">
        <v>1</v>
      </c>
      <c r="E1" s="320"/>
      <c r="F1" s="321" t="s">
        <v>866</v>
      </c>
      <c r="G1" s="326" t="s">
        <v>867</v>
      </c>
      <c r="H1" s="326"/>
      <c r="I1" s="327"/>
      <c r="J1" s="321" t="s">
        <v>868</v>
      </c>
      <c r="K1" s="319" t="s">
        <v>97</v>
      </c>
      <c r="L1" s="321" t="s">
        <v>869</v>
      </c>
      <c r="M1" s="321"/>
      <c r="N1" s="321"/>
      <c r="O1" s="321"/>
      <c r="P1" s="321"/>
      <c r="Q1" s="321"/>
      <c r="R1" s="321"/>
      <c r="S1" s="321"/>
      <c r="T1" s="321"/>
      <c r="U1" s="317"/>
      <c r="V1" s="31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93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05"/>
      <c r="J3" s="20"/>
      <c r="K3" s="21"/>
      <c r="AT3" s="18" t="s">
        <v>81</v>
      </c>
    </row>
    <row r="4" spans="1:70" ht="36.950000000000003" customHeight="1" x14ac:dyDescent="0.3">
      <c r="B4" s="22"/>
      <c r="C4" s="23"/>
      <c r="D4" s="24" t="s">
        <v>98</v>
      </c>
      <c r="E4" s="23"/>
      <c r="F4" s="23"/>
      <c r="G4" s="23"/>
      <c r="H4" s="23"/>
      <c r="I4" s="10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0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06"/>
      <c r="J6" s="23"/>
      <c r="K6" s="25"/>
    </row>
    <row r="7" spans="1:70" ht="22.5" customHeight="1" x14ac:dyDescent="0.3">
      <c r="B7" s="22"/>
      <c r="C7" s="23"/>
      <c r="D7" s="23"/>
      <c r="E7" s="313" t="str">
        <f>'Rekapitulace stavby'!K6</f>
        <v>Rekonstrukce kaple svaté Notburgy</v>
      </c>
      <c r="F7" s="279"/>
      <c r="G7" s="279"/>
      <c r="H7" s="279"/>
      <c r="I7" s="106"/>
      <c r="J7" s="23"/>
      <c r="K7" s="25"/>
    </row>
    <row r="8" spans="1:70" s="1" customFormat="1" x14ac:dyDescent="0.3">
      <c r="B8" s="35"/>
      <c r="C8" s="36"/>
      <c r="D8" s="31" t="s">
        <v>99</v>
      </c>
      <c r="E8" s="36"/>
      <c r="F8" s="36"/>
      <c r="G8" s="36"/>
      <c r="H8" s="36"/>
      <c r="I8" s="107"/>
      <c r="J8" s="36"/>
      <c r="K8" s="39"/>
    </row>
    <row r="9" spans="1:70" s="1" customFormat="1" ht="36.950000000000003" customHeight="1" x14ac:dyDescent="0.3">
      <c r="B9" s="35"/>
      <c r="C9" s="36"/>
      <c r="D9" s="36"/>
      <c r="E9" s="314" t="s">
        <v>788</v>
      </c>
      <c r="F9" s="286"/>
      <c r="G9" s="286"/>
      <c r="H9" s="286"/>
      <c r="I9" s="107"/>
      <c r="J9" s="36"/>
      <c r="K9" s="39"/>
    </row>
    <row r="10" spans="1:70" s="1" customFormat="1" ht="13.5" x14ac:dyDescent="0.3">
      <c r="B10" s="35"/>
      <c r="C10" s="36"/>
      <c r="D10" s="36"/>
      <c r="E10" s="36"/>
      <c r="F10" s="36"/>
      <c r="G10" s="36"/>
      <c r="H10" s="36"/>
      <c r="I10" s="107"/>
      <c r="J10" s="36"/>
      <c r="K10" s="39"/>
    </row>
    <row r="11" spans="1:70" s="1" customFormat="1" ht="14.45" customHeight="1" x14ac:dyDescent="0.3">
      <c r="B11" s="35"/>
      <c r="C11" s="36"/>
      <c r="D11" s="31" t="s">
        <v>19</v>
      </c>
      <c r="E11" s="36"/>
      <c r="F11" s="29" t="s">
        <v>20</v>
      </c>
      <c r="G11" s="36"/>
      <c r="H11" s="36"/>
      <c r="I11" s="108" t="s">
        <v>21</v>
      </c>
      <c r="J11" s="29" t="s">
        <v>20</v>
      </c>
      <c r="K11" s="39"/>
    </row>
    <row r="12" spans="1:70" s="1" customFormat="1" ht="14.45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08" t="s">
        <v>25</v>
      </c>
      <c r="J12" s="109" t="str">
        <f>'Rekapitulace stavby'!AN8</f>
        <v>6. 1. 2015</v>
      </c>
      <c r="K12" s="39"/>
    </row>
    <row r="13" spans="1:70" s="1" customFormat="1" ht="10.9" customHeight="1" x14ac:dyDescent="0.3">
      <c r="B13" s="35"/>
      <c r="C13" s="36"/>
      <c r="D13" s="36"/>
      <c r="E13" s="36"/>
      <c r="F13" s="36"/>
      <c r="G13" s="36"/>
      <c r="H13" s="36"/>
      <c r="I13" s="107"/>
      <c r="J13" s="36"/>
      <c r="K13" s="39"/>
    </row>
    <row r="14" spans="1:70" s="1" customFormat="1" ht="14.45" customHeight="1" x14ac:dyDescent="0.3">
      <c r="B14" s="35"/>
      <c r="C14" s="36"/>
      <c r="D14" s="31" t="s">
        <v>29</v>
      </c>
      <c r="E14" s="36"/>
      <c r="F14" s="36"/>
      <c r="G14" s="36"/>
      <c r="H14" s="36"/>
      <c r="I14" s="108" t="s">
        <v>30</v>
      </c>
      <c r="J14" s="29" t="s">
        <v>20</v>
      </c>
      <c r="K14" s="39"/>
    </row>
    <row r="15" spans="1:70" s="1" customFormat="1" ht="18" customHeight="1" x14ac:dyDescent="0.3">
      <c r="B15" s="35"/>
      <c r="C15" s="36"/>
      <c r="D15" s="36"/>
      <c r="E15" s="29" t="s">
        <v>31</v>
      </c>
      <c r="F15" s="36"/>
      <c r="G15" s="36"/>
      <c r="H15" s="36"/>
      <c r="I15" s="108" t="s">
        <v>32</v>
      </c>
      <c r="J15" s="29" t="s">
        <v>20</v>
      </c>
      <c r="K15" s="39"/>
    </row>
    <row r="16" spans="1:70" s="1" customFormat="1" ht="6.95" customHeight="1" x14ac:dyDescent="0.3">
      <c r="B16" s="35"/>
      <c r="C16" s="36"/>
      <c r="D16" s="36"/>
      <c r="E16" s="36"/>
      <c r="F16" s="36"/>
      <c r="G16" s="36"/>
      <c r="H16" s="36"/>
      <c r="I16" s="107"/>
      <c r="J16" s="36"/>
      <c r="K16" s="39"/>
    </row>
    <row r="17" spans="2:11" s="1" customFormat="1" ht="14.45" customHeight="1" x14ac:dyDescent="0.3">
      <c r="B17" s="35"/>
      <c r="C17" s="36"/>
      <c r="D17" s="31" t="s">
        <v>33</v>
      </c>
      <c r="E17" s="36"/>
      <c r="F17" s="36"/>
      <c r="G17" s="36"/>
      <c r="H17" s="36"/>
      <c r="I17" s="10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 x14ac:dyDescent="0.3">
      <c r="B19" s="35"/>
      <c r="C19" s="36"/>
      <c r="D19" s="36"/>
      <c r="E19" s="36"/>
      <c r="F19" s="36"/>
      <c r="G19" s="36"/>
      <c r="H19" s="36"/>
      <c r="I19" s="107"/>
      <c r="J19" s="36"/>
      <c r="K19" s="39"/>
    </row>
    <row r="20" spans="2:11" s="1" customFormat="1" ht="14.45" customHeight="1" x14ac:dyDescent="0.3">
      <c r="B20" s="35"/>
      <c r="C20" s="36"/>
      <c r="D20" s="31" t="s">
        <v>35</v>
      </c>
      <c r="E20" s="36"/>
      <c r="F20" s="36"/>
      <c r="G20" s="36"/>
      <c r="H20" s="36"/>
      <c r="I20" s="108" t="s">
        <v>30</v>
      </c>
      <c r="J20" s="29" t="s">
        <v>20</v>
      </c>
      <c r="K20" s="39"/>
    </row>
    <row r="21" spans="2:11" s="1" customFormat="1" ht="18" customHeight="1" x14ac:dyDescent="0.3">
      <c r="B21" s="35"/>
      <c r="C21" s="36"/>
      <c r="D21" s="36"/>
      <c r="E21" s="29" t="s">
        <v>101</v>
      </c>
      <c r="F21" s="36"/>
      <c r="G21" s="36"/>
      <c r="H21" s="36"/>
      <c r="I21" s="108" t="s">
        <v>32</v>
      </c>
      <c r="J21" s="29" t="s">
        <v>20</v>
      </c>
      <c r="K21" s="39"/>
    </row>
    <row r="22" spans="2:11" s="1" customFormat="1" ht="6.95" customHeight="1" x14ac:dyDescent="0.3">
      <c r="B22" s="35"/>
      <c r="C22" s="36"/>
      <c r="D22" s="36"/>
      <c r="E22" s="36"/>
      <c r="F22" s="36"/>
      <c r="G22" s="36"/>
      <c r="H22" s="36"/>
      <c r="I22" s="107"/>
      <c r="J22" s="36"/>
      <c r="K22" s="39"/>
    </row>
    <row r="23" spans="2:11" s="1" customFormat="1" ht="14.45" customHeight="1" x14ac:dyDescent="0.3">
      <c r="B23" s="35"/>
      <c r="C23" s="36"/>
      <c r="D23" s="31" t="s">
        <v>38</v>
      </c>
      <c r="E23" s="36"/>
      <c r="F23" s="36"/>
      <c r="G23" s="36"/>
      <c r="H23" s="36"/>
      <c r="I23" s="107"/>
      <c r="J23" s="36"/>
      <c r="K23" s="39"/>
    </row>
    <row r="24" spans="2:11" s="6" customFormat="1" ht="22.5" customHeight="1" x14ac:dyDescent="0.3">
      <c r="B24" s="110"/>
      <c r="C24" s="111"/>
      <c r="D24" s="111"/>
      <c r="E24" s="282" t="s">
        <v>20</v>
      </c>
      <c r="F24" s="315"/>
      <c r="G24" s="315"/>
      <c r="H24" s="315"/>
      <c r="I24" s="112"/>
      <c r="J24" s="111"/>
      <c r="K24" s="113"/>
    </row>
    <row r="25" spans="2:11" s="1" customFormat="1" ht="6.95" customHeight="1" x14ac:dyDescent="0.3">
      <c r="B25" s="35"/>
      <c r="C25" s="36"/>
      <c r="D25" s="36"/>
      <c r="E25" s="36"/>
      <c r="F25" s="36"/>
      <c r="G25" s="36"/>
      <c r="H25" s="36"/>
      <c r="I25" s="107"/>
      <c r="J25" s="36"/>
      <c r="K25" s="39"/>
    </row>
    <row r="26" spans="2:11" s="1" customFormat="1" ht="6.95" customHeight="1" x14ac:dyDescent="0.3">
      <c r="B26" s="35"/>
      <c r="C26" s="36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 x14ac:dyDescent="0.3">
      <c r="B27" s="35"/>
      <c r="C27" s="36"/>
      <c r="D27" s="116" t="s">
        <v>39</v>
      </c>
      <c r="E27" s="36"/>
      <c r="F27" s="36"/>
      <c r="G27" s="36"/>
      <c r="H27" s="36"/>
      <c r="I27" s="107"/>
      <c r="J27" s="117">
        <f>ROUND(J86,2)</f>
        <v>0</v>
      </c>
      <c r="K27" s="39"/>
    </row>
    <row r="28" spans="2:11" s="1" customFormat="1" ht="6.95" customHeight="1" x14ac:dyDescent="0.3">
      <c r="B28" s="35"/>
      <c r="C28" s="36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5" customHeight="1" x14ac:dyDescent="0.3">
      <c r="B29" s="35"/>
      <c r="C29" s="36"/>
      <c r="D29" s="36"/>
      <c r="E29" s="36"/>
      <c r="F29" s="40" t="s">
        <v>41</v>
      </c>
      <c r="G29" s="36"/>
      <c r="H29" s="36"/>
      <c r="I29" s="118" t="s">
        <v>40</v>
      </c>
      <c r="J29" s="40" t="s">
        <v>42</v>
      </c>
      <c r="K29" s="39"/>
    </row>
    <row r="30" spans="2:11" s="1" customFormat="1" ht="14.45" customHeight="1" x14ac:dyDescent="0.3">
      <c r="B30" s="35"/>
      <c r="C30" s="36"/>
      <c r="D30" s="43" t="s">
        <v>43</v>
      </c>
      <c r="E30" s="43" t="s">
        <v>44</v>
      </c>
      <c r="F30" s="119">
        <f>ROUND(SUM(BE86:BE145), 2)</f>
        <v>0</v>
      </c>
      <c r="G30" s="36"/>
      <c r="H30" s="36"/>
      <c r="I30" s="120">
        <v>0.21</v>
      </c>
      <c r="J30" s="119">
        <f>ROUND(ROUND((SUM(BE86:BE145)), 2)*I30, 2)</f>
        <v>0</v>
      </c>
      <c r="K30" s="39"/>
    </row>
    <row r="31" spans="2:11" s="1" customFormat="1" ht="14.45" customHeight="1" x14ac:dyDescent="0.3">
      <c r="B31" s="35"/>
      <c r="C31" s="36"/>
      <c r="D31" s="36"/>
      <c r="E31" s="43" t="s">
        <v>45</v>
      </c>
      <c r="F31" s="119">
        <f>ROUND(SUM(BF86:BF145), 2)</f>
        <v>0</v>
      </c>
      <c r="G31" s="36"/>
      <c r="H31" s="36"/>
      <c r="I31" s="120">
        <v>0.15</v>
      </c>
      <c r="J31" s="119">
        <f>ROUND(ROUND((SUM(BF86:BF145)), 2)*I31, 2)</f>
        <v>0</v>
      </c>
      <c r="K31" s="39"/>
    </row>
    <row r="32" spans="2:11" s="1" customFormat="1" ht="14.45" hidden="1" customHeight="1" x14ac:dyDescent="0.3">
      <c r="B32" s="35"/>
      <c r="C32" s="36"/>
      <c r="D32" s="36"/>
      <c r="E32" s="43" t="s">
        <v>46</v>
      </c>
      <c r="F32" s="119">
        <f>ROUND(SUM(BG86:BG145), 2)</f>
        <v>0</v>
      </c>
      <c r="G32" s="36"/>
      <c r="H32" s="36"/>
      <c r="I32" s="120">
        <v>0.21</v>
      </c>
      <c r="J32" s="119">
        <v>0</v>
      </c>
      <c r="K32" s="39"/>
    </row>
    <row r="33" spans="2:11" s="1" customFormat="1" ht="14.45" hidden="1" customHeight="1" x14ac:dyDescent="0.3">
      <c r="B33" s="35"/>
      <c r="C33" s="36"/>
      <c r="D33" s="36"/>
      <c r="E33" s="43" t="s">
        <v>47</v>
      </c>
      <c r="F33" s="119">
        <f>ROUND(SUM(BH86:BH145), 2)</f>
        <v>0</v>
      </c>
      <c r="G33" s="36"/>
      <c r="H33" s="36"/>
      <c r="I33" s="120">
        <v>0.15</v>
      </c>
      <c r="J33" s="119"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48</v>
      </c>
      <c r="F34" s="119">
        <f>ROUND(SUM(BI86:BI145), 2)</f>
        <v>0</v>
      </c>
      <c r="G34" s="36"/>
      <c r="H34" s="36"/>
      <c r="I34" s="120">
        <v>0</v>
      </c>
      <c r="J34" s="119">
        <v>0</v>
      </c>
      <c r="K34" s="39"/>
    </row>
    <row r="35" spans="2:11" s="1" customFormat="1" ht="6.95" customHeight="1" x14ac:dyDescent="0.3">
      <c r="B35" s="35"/>
      <c r="C35" s="36"/>
      <c r="D35" s="36"/>
      <c r="E35" s="36"/>
      <c r="F35" s="36"/>
      <c r="G35" s="36"/>
      <c r="H35" s="36"/>
      <c r="I35" s="107"/>
      <c r="J35" s="36"/>
      <c r="K35" s="39"/>
    </row>
    <row r="36" spans="2:11" s="1" customFormat="1" ht="25.35" customHeight="1" x14ac:dyDescent="0.3">
      <c r="B36" s="35"/>
      <c r="C36" s="121"/>
      <c r="D36" s="122" t="s">
        <v>49</v>
      </c>
      <c r="E36" s="73"/>
      <c r="F36" s="73"/>
      <c r="G36" s="123" t="s">
        <v>50</v>
      </c>
      <c r="H36" s="124" t="s">
        <v>51</v>
      </c>
      <c r="I36" s="125"/>
      <c r="J36" s="126">
        <f>SUM(J27:J34)</f>
        <v>0</v>
      </c>
      <c r="K36" s="127"/>
    </row>
    <row r="37" spans="2:11" s="1" customFormat="1" ht="14.45" customHeight="1" x14ac:dyDescent="0.3">
      <c r="B37" s="50"/>
      <c r="C37" s="51"/>
      <c r="D37" s="51"/>
      <c r="E37" s="51"/>
      <c r="F37" s="51"/>
      <c r="G37" s="51"/>
      <c r="H37" s="51"/>
      <c r="I37" s="128"/>
      <c r="J37" s="51"/>
      <c r="K37" s="52"/>
    </row>
    <row r="41" spans="2:11" s="1" customFormat="1" ht="6.95" customHeight="1" x14ac:dyDescent="0.3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0000000000003" customHeight="1" x14ac:dyDescent="0.3">
      <c r="B42" s="35"/>
      <c r="C42" s="24" t="s">
        <v>102</v>
      </c>
      <c r="D42" s="36"/>
      <c r="E42" s="36"/>
      <c r="F42" s="36"/>
      <c r="G42" s="36"/>
      <c r="H42" s="36"/>
      <c r="I42" s="107"/>
      <c r="J42" s="36"/>
      <c r="K42" s="39"/>
    </row>
    <row r="43" spans="2:11" s="1" customFormat="1" ht="6.95" customHeight="1" x14ac:dyDescent="0.3">
      <c r="B43" s="35"/>
      <c r="C43" s="36"/>
      <c r="D43" s="36"/>
      <c r="E43" s="36"/>
      <c r="F43" s="36"/>
      <c r="G43" s="36"/>
      <c r="H43" s="36"/>
      <c r="I43" s="107"/>
      <c r="J43" s="36"/>
      <c r="K43" s="39"/>
    </row>
    <row r="44" spans="2:11" s="1" customFormat="1" ht="14.45" customHeight="1" x14ac:dyDescent="0.3">
      <c r="B44" s="35"/>
      <c r="C44" s="31" t="s">
        <v>16</v>
      </c>
      <c r="D44" s="36"/>
      <c r="E44" s="36"/>
      <c r="F44" s="36"/>
      <c r="G44" s="36"/>
      <c r="H44" s="36"/>
      <c r="I44" s="107"/>
      <c r="J44" s="36"/>
      <c r="K44" s="39"/>
    </row>
    <row r="45" spans="2:11" s="1" customFormat="1" ht="22.5" customHeight="1" x14ac:dyDescent="0.3">
      <c r="B45" s="35"/>
      <c r="C45" s="36"/>
      <c r="D45" s="36"/>
      <c r="E45" s="313" t="str">
        <f>E7</f>
        <v>Rekonstrukce kaple svaté Notburgy</v>
      </c>
      <c r="F45" s="286"/>
      <c r="G45" s="286"/>
      <c r="H45" s="286"/>
      <c r="I45" s="107"/>
      <c r="J45" s="36"/>
      <c r="K45" s="39"/>
    </row>
    <row r="46" spans="2:11" s="1" customFormat="1" ht="14.45" customHeight="1" x14ac:dyDescent="0.3">
      <c r="B46" s="35"/>
      <c r="C46" s="31" t="s">
        <v>99</v>
      </c>
      <c r="D46" s="36"/>
      <c r="E46" s="36"/>
      <c r="F46" s="36"/>
      <c r="G46" s="36"/>
      <c r="H46" s="36"/>
      <c r="I46" s="107"/>
      <c r="J46" s="36"/>
      <c r="K46" s="39"/>
    </row>
    <row r="47" spans="2:11" s="1" customFormat="1" ht="23.25" customHeight="1" x14ac:dyDescent="0.3">
      <c r="B47" s="35"/>
      <c r="C47" s="36"/>
      <c r="D47" s="36"/>
      <c r="E47" s="314" t="str">
        <f>E9</f>
        <v>D2 - Oprava věžičky</v>
      </c>
      <c r="F47" s="286"/>
      <c r="G47" s="286"/>
      <c r="H47" s="286"/>
      <c r="I47" s="107"/>
      <c r="J47" s="36"/>
      <c r="K47" s="39"/>
    </row>
    <row r="48" spans="2:11" s="1" customFormat="1" ht="6.95" customHeight="1" x14ac:dyDescent="0.3">
      <c r="B48" s="35"/>
      <c r="C48" s="36"/>
      <c r="D48" s="36"/>
      <c r="E48" s="36"/>
      <c r="F48" s="36"/>
      <c r="G48" s="36"/>
      <c r="H48" s="36"/>
      <c r="I48" s="10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>Podbořanský Rohozec</v>
      </c>
      <c r="G49" s="36"/>
      <c r="H49" s="36"/>
      <c r="I49" s="108" t="s">
        <v>25</v>
      </c>
      <c r="J49" s="109" t="str">
        <f>IF(J12="","",J12)</f>
        <v>6. 1. 2015</v>
      </c>
      <c r="K49" s="39"/>
    </row>
    <row r="50" spans="2:47" s="1" customFormat="1" ht="6.95" customHeight="1" x14ac:dyDescent="0.3">
      <c r="B50" s="35"/>
      <c r="C50" s="36"/>
      <c r="D50" s="36"/>
      <c r="E50" s="36"/>
      <c r="F50" s="36"/>
      <c r="G50" s="36"/>
      <c r="H50" s="36"/>
      <c r="I50" s="107"/>
      <c r="J50" s="36"/>
      <c r="K50" s="39"/>
    </row>
    <row r="51" spans="2:47" s="1" customFormat="1" x14ac:dyDescent="0.3">
      <c r="B51" s="35"/>
      <c r="C51" s="31" t="s">
        <v>29</v>
      </c>
      <c r="D51" s="36"/>
      <c r="E51" s="36"/>
      <c r="F51" s="29" t="str">
        <f>E15</f>
        <v>obec Podbořanský Rohozec</v>
      </c>
      <c r="G51" s="36"/>
      <c r="H51" s="36"/>
      <c r="I51" s="108" t="s">
        <v>35</v>
      </c>
      <c r="J51" s="29" t="str">
        <f>E21</f>
        <v>Ing. Zátko T.</v>
      </c>
      <c r="K51" s="39"/>
    </row>
    <row r="52" spans="2:47" s="1" customFormat="1" ht="14.45" customHeight="1" x14ac:dyDescent="0.3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0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07"/>
      <c r="J53" s="36"/>
      <c r="K53" s="39"/>
    </row>
    <row r="54" spans="2:47" s="1" customFormat="1" ht="29.25" customHeight="1" x14ac:dyDescent="0.3">
      <c r="B54" s="35"/>
      <c r="C54" s="133" t="s">
        <v>103</v>
      </c>
      <c r="D54" s="121"/>
      <c r="E54" s="121"/>
      <c r="F54" s="121"/>
      <c r="G54" s="121"/>
      <c r="H54" s="121"/>
      <c r="I54" s="134"/>
      <c r="J54" s="135" t="s">
        <v>104</v>
      </c>
      <c r="K54" s="13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07"/>
      <c r="J55" s="36"/>
      <c r="K55" s="39"/>
    </row>
    <row r="56" spans="2:47" s="1" customFormat="1" ht="29.25" customHeight="1" x14ac:dyDescent="0.3">
      <c r="B56" s="35"/>
      <c r="C56" s="137" t="s">
        <v>105</v>
      </c>
      <c r="D56" s="36"/>
      <c r="E56" s="36"/>
      <c r="F56" s="36"/>
      <c r="G56" s="36"/>
      <c r="H56" s="36"/>
      <c r="I56" s="107"/>
      <c r="J56" s="117">
        <f>J86</f>
        <v>0</v>
      </c>
      <c r="K56" s="39"/>
      <c r="AU56" s="18" t="s">
        <v>106</v>
      </c>
    </row>
    <row r="57" spans="2:47" s="7" customFormat="1" ht="24.95" customHeight="1" x14ac:dyDescent="0.3">
      <c r="B57" s="138"/>
      <c r="C57" s="139"/>
      <c r="D57" s="140" t="s">
        <v>532</v>
      </c>
      <c r="E57" s="141"/>
      <c r="F57" s="141"/>
      <c r="G57" s="141"/>
      <c r="H57" s="141"/>
      <c r="I57" s="142"/>
      <c r="J57" s="143">
        <f>J87</f>
        <v>0</v>
      </c>
      <c r="K57" s="144"/>
    </row>
    <row r="58" spans="2:47" s="8" customFormat="1" ht="19.899999999999999" customHeight="1" x14ac:dyDescent="0.3">
      <c r="B58" s="145"/>
      <c r="C58" s="146"/>
      <c r="D58" s="147" t="s">
        <v>108</v>
      </c>
      <c r="E58" s="148"/>
      <c r="F58" s="148"/>
      <c r="G58" s="148"/>
      <c r="H58" s="148"/>
      <c r="I58" s="149"/>
      <c r="J58" s="150">
        <f>J88</f>
        <v>0</v>
      </c>
      <c r="K58" s="151"/>
    </row>
    <row r="59" spans="2:47" s="8" customFormat="1" ht="14.85" customHeight="1" x14ac:dyDescent="0.3">
      <c r="B59" s="145"/>
      <c r="C59" s="146"/>
      <c r="D59" s="147" t="s">
        <v>214</v>
      </c>
      <c r="E59" s="148"/>
      <c r="F59" s="148"/>
      <c r="G59" s="148"/>
      <c r="H59" s="148"/>
      <c r="I59" s="149"/>
      <c r="J59" s="150">
        <f>J89</f>
        <v>0</v>
      </c>
      <c r="K59" s="151"/>
    </row>
    <row r="60" spans="2:47" s="8" customFormat="1" ht="14.85" customHeight="1" x14ac:dyDescent="0.3">
      <c r="B60" s="145"/>
      <c r="C60" s="146"/>
      <c r="D60" s="147" t="s">
        <v>111</v>
      </c>
      <c r="E60" s="148"/>
      <c r="F60" s="148"/>
      <c r="G60" s="148"/>
      <c r="H60" s="148"/>
      <c r="I60" s="149"/>
      <c r="J60" s="150">
        <f>J95</f>
        <v>0</v>
      </c>
      <c r="K60" s="151"/>
    </row>
    <row r="61" spans="2:47" s="8" customFormat="1" ht="14.85" customHeight="1" x14ac:dyDescent="0.3">
      <c r="B61" s="145"/>
      <c r="C61" s="146"/>
      <c r="D61" s="147" t="s">
        <v>112</v>
      </c>
      <c r="E61" s="148"/>
      <c r="F61" s="148"/>
      <c r="G61" s="148"/>
      <c r="H61" s="148"/>
      <c r="I61" s="149"/>
      <c r="J61" s="150">
        <f>J101</f>
        <v>0</v>
      </c>
      <c r="K61" s="151"/>
    </row>
    <row r="62" spans="2:47" s="8" customFormat="1" ht="19.899999999999999" customHeight="1" x14ac:dyDescent="0.3">
      <c r="B62" s="145"/>
      <c r="C62" s="146"/>
      <c r="D62" s="147" t="s">
        <v>215</v>
      </c>
      <c r="E62" s="148"/>
      <c r="F62" s="148"/>
      <c r="G62" s="148"/>
      <c r="H62" s="148"/>
      <c r="I62" s="149"/>
      <c r="J62" s="150">
        <f>J113</f>
        <v>0</v>
      </c>
      <c r="K62" s="151"/>
    </row>
    <row r="63" spans="2:47" s="8" customFormat="1" ht="14.85" customHeight="1" x14ac:dyDescent="0.3">
      <c r="B63" s="145"/>
      <c r="C63" s="146"/>
      <c r="D63" s="147" t="s">
        <v>533</v>
      </c>
      <c r="E63" s="148"/>
      <c r="F63" s="148"/>
      <c r="G63" s="148"/>
      <c r="H63" s="148"/>
      <c r="I63" s="149"/>
      <c r="J63" s="150">
        <f>J114</f>
        <v>0</v>
      </c>
      <c r="K63" s="151"/>
    </row>
    <row r="64" spans="2:47" s="8" customFormat="1" ht="14.85" customHeight="1" x14ac:dyDescent="0.3">
      <c r="B64" s="145"/>
      <c r="C64" s="146"/>
      <c r="D64" s="147" t="s">
        <v>534</v>
      </c>
      <c r="E64" s="148"/>
      <c r="F64" s="148"/>
      <c r="G64" s="148"/>
      <c r="H64" s="148"/>
      <c r="I64" s="149"/>
      <c r="J64" s="150">
        <f>J116</f>
        <v>0</v>
      </c>
      <c r="K64" s="151"/>
    </row>
    <row r="65" spans="2:12" s="8" customFormat="1" ht="14.85" customHeight="1" x14ac:dyDescent="0.3">
      <c r="B65" s="145"/>
      <c r="C65" s="146"/>
      <c r="D65" s="147" t="s">
        <v>535</v>
      </c>
      <c r="E65" s="148"/>
      <c r="F65" s="148"/>
      <c r="G65" s="148"/>
      <c r="H65" s="148"/>
      <c r="I65" s="149"/>
      <c r="J65" s="150">
        <f>J136</f>
        <v>0</v>
      </c>
      <c r="K65" s="151"/>
    </row>
    <row r="66" spans="2:12" s="8" customFormat="1" ht="14.85" customHeight="1" x14ac:dyDescent="0.3">
      <c r="B66" s="145"/>
      <c r="C66" s="146"/>
      <c r="D66" s="147" t="s">
        <v>537</v>
      </c>
      <c r="E66" s="148"/>
      <c r="F66" s="148"/>
      <c r="G66" s="148"/>
      <c r="H66" s="148"/>
      <c r="I66" s="149"/>
      <c r="J66" s="150">
        <f>J139</f>
        <v>0</v>
      </c>
      <c r="K66" s="151"/>
    </row>
    <row r="67" spans="2:12" s="1" customFormat="1" ht="21.75" customHeight="1" x14ac:dyDescent="0.3">
      <c r="B67" s="35"/>
      <c r="C67" s="36"/>
      <c r="D67" s="36"/>
      <c r="E67" s="36"/>
      <c r="F67" s="36"/>
      <c r="G67" s="36"/>
      <c r="H67" s="36"/>
      <c r="I67" s="107"/>
      <c r="J67" s="36"/>
      <c r="K67" s="39"/>
    </row>
    <row r="68" spans="2:12" s="1" customFormat="1" ht="6.95" customHeight="1" x14ac:dyDescent="0.3">
      <c r="B68" s="50"/>
      <c r="C68" s="51"/>
      <c r="D68" s="51"/>
      <c r="E68" s="51"/>
      <c r="F68" s="51"/>
      <c r="G68" s="51"/>
      <c r="H68" s="51"/>
      <c r="I68" s="128"/>
      <c r="J68" s="51"/>
      <c r="K68" s="52"/>
    </row>
    <row r="72" spans="2:12" s="1" customFormat="1" ht="6.95" customHeight="1" x14ac:dyDescent="0.3">
      <c r="B72" s="53"/>
      <c r="C72" s="54"/>
      <c r="D72" s="54"/>
      <c r="E72" s="54"/>
      <c r="F72" s="54"/>
      <c r="G72" s="54"/>
      <c r="H72" s="54"/>
      <c r="I72" s="131"/>
      <c r="J72" s="54"/>
      <c r="K72" s="54"/>
      <c r="L72" s="55"/>
    </row>
    <row r="73" spans="2:12" s="1" customFormat="1" ht="36.950000000000003" customHeight="1" x14ac:dyDescent="0.3">
      <c r="B73" s="35"/>
      <c r="C73" s="56" t="s">
        <v>113</v>
      </c>
      <c r="D73" s="57"/>
      <c r="E73" s="57"/>
      <c r="F73" s="57"/>
      <c r="G73" s="57"/>
      <c r="H73" s="57"/>
      <c r="I73" s="152"/>
      <c r="J73" s="57"/>
      <c r="K73" s="57"/>
      <c r="L73" s="55"/>
    </row>
    <row r="74" spans="2:12" s="1" customFormat="1" ht="6.95" customHeight="1" x14ac:dyDescent="0.3">
      <c r="B74" s="35"/>
      <c r="C74" s="57"/>
      <c r="D74" s="57"/>
      <c r="E74" s="57"/>
      <c r="F74" s="57"/>
      <c r="G74" s="57"/>
      <c r="H74" s="57"/>
      <c r="I74" s="152"/>
      <c r="J74" s="57"/>
      <c r="K74" s="57"/>
      <c r="L74" s="55"/>
    </row>
    <row r="75" spans="2:12" s="1" customFormat="1" ht="14.45" customHeight="1" x14ac:dyDescent="0.3">
      <c r="B75" s="35"/>
      <c r="C75" s="59" t="s">
        <v>16</v>
      </c>
      <c r="D75" s="57"/>
      <c r="E75" s="57"/>
      <c r="F75" s="57"/>
      <c r="G75" s="57"/>
      <c r="H75" s="57"/>
      <c r="I75" s="152"/>
      <c r="J75" s="57"/>
      <c r="K75" s="57"/>
      <c r="L75" s="55"/>
    </row>
    <row r="76" spans="2:12" s="1" customFormat="1" ht="22.5" customHeight="1" x14ac:dyDescent="0.3">
      <c r="B76" s="35"/>
      <c r="C76" s="57"/>
      <c r="D76" s="57"/>
      <c r="E76" s="316" t="str">
        <f>E7</f>
        <v>Rekonstrukce kaple svaté Notburgy</v>
      </c>
      <c r="F76" s="297"/>
      <c r="G76" s="297"/>
      <c r="H76" s="297"/>
      <c r="I76" s="152"/>
      <c r="J76" s="57"/>
      <c r="K76" s="57"/>
      <c r="L76" s="55"/>
    </row>
    <row r="77" spans="2:12" s="1" customFormat="1" ht="14.45" customHeight="1" x14ac:dyDescent="0.3">
      <c r="B77" s="35"/>
      <c r="C77" s="59" t="s">
        <v>99</v>
      </c>
      <c r="D77" s="57"/>
      <c r="E77" s="57"/>
      <c r="F77" s="57"/>
      <c r="G77" s="57"/>
      <c r="H77" s="57"/>
      <c r="I77" s="152"/>
      <c r="J77" s="57"/>
      <c r="K77" s="57"/>
      <c r="L77" s="55"/>
    </row>
    <row r="78" spans="2:12" s="1" customFormat="1" ht="23.25" customHeight="1" x14ac:dyDescent="0.3">
      <c r="B78" s="35"/>
      <c r="C78" s="57"/>
      <c r="D78" s="57"/>
      <c r="E78" s="294" t="str">
        <f>E9</f>
        <v>D2 - Oprava věžičky</v>
      </c>
      <c r="F78" s="297"/>
      <c r="G78" s="297"/>
      <c r="H78" s="297"/>
      <c r="I78" s="152"/>
      <c r="J78" s="57"/>
      <c r="K78" s="57"/>
      <c r="L78" s="55"/>
    </row>
    <row r="79" spans="2:12" s="1" customFormat="1" ht="6.95" customHeight="1" x14ac:dyDescent="0.3">
      <c r="B79" s="35"/>
      <c r="C79" s="57"/>
      <c r="D79" s="57"/>
      <c r="E79" s="57"/>
      <c r="F79" s="57"/>
      <c r="G79" s="57"/>
      <c r="H79" s="57"/>
      <c r="I79" s="152"/>
      <c r="J79" s="57"/>
      <c r="K79" s="57"/>
      <c r="L79" s="55"/>
    </row>
    <row r="80" spans="2:12" s="1" customFormat="1" ht="18" customHeight="1" x14ac:dyDescent="0.3">
      <c r="B80" s="35"/>
      <c r="C80" s="59" t="s">
        <v>23</v>
      </c>
      <c r="D80" s="57"/>
      <c r="E80" s="57"/>
      <c r="F80" s="153" t="str">
        <f>F12</f>
        <v>Podbořanský Rohozec</v>
      </c>
      <c r="G80" s="57"/>
      <c r="H80" s="57"/>
      <c r="I80" s="154" t="s">
        <v>25</v>
      </c>
      <c r="J80" s="67" t="str">
        <f>IF(J12="","",J12)</f>
        <v>6. 1. 2015</v>
      </c>
      <c r="K80" s="57"/>
      <c r="L80" s="55"/>
    </row>
    <row r="81" spans="2:65" s="1" customFormat="1" ht="6.95" customHeight="1" x14ac:dyDescent="0.3">
      <c r="B81" s="35"/>
      <c r="C81" s="57"/>
      <c r="D81" s="57"/>
      <c r="E81" s="57"/>
      <c r="F81" s="57"/>
      <c r="G81" s="57"/>
      <c r="H81" s="57"/>
      <c r="I81" s="152"/>
      <c r="J81" s="57"/>
      <c r="K81" s="57"/>
      <c r="L81" s="55"/>
    </row>
    <row r="82" spans="2:65" s="1" customFormat="1" x14ac:dyDescent="0.3">
      <c r="B82" s="35"/>
      <c r="C82" s="59" t="s">
        <v>29</v>
      </c>
      <c r="D82" s="57"/>
      <c r="E82" s="57"/>
      <c r="F82" s="153" t="str">
        <f>E15</f>
        <v>obec Podbořanský Rohozec</v>
      </c>
      <c r="G82" s="57"/>
      <c r="H82" s="57"/>
      <c r="I82" s="154" t="s">
        <v>35</v>
      </c>
      <c r="J82" s="153" t="str">
        <f>E21</f>
        <v>Ing. Zátko T.</v>
      </c>
      <c r="K82" s="57"/>
      <c r="L82" s="55"/>
    </row>
    <row r="83" spans="2:65" s="1" customFormat="1" ht="14.45" customHeight="1" x14ac:dyDescent="0.3">
      <c r="B83" s="35"/>
      <c r="C83" s="59" t="s">
        <v>33</v>
      </c>
      <c r="D83" s="57"/>
      <c r="E83" s="57"/>
      <c r="F83" s="153" t="str">
        <f>IF(E18="","",E18)</f>
        <v/>
      </c>
      <c r="G83" s="57"/>
      <c r="H83" s="57"/>
      <c r="I83" s="152"/>
      <c r="J83" s="57"/>
      <c r="K83" s="57"/>
      <c r="L83" s="55"/>
    </row>
    <row r="84" spans="2:65" s="1" customFormat="1" ht="10.35" customHeight="1" x14ac:dyDescent="0.3">
      <c r="B84" s="35"/>
      <c r="C84" s="57"/>
      <c r="D84" s="57"/>
      <c r="E84" s="57"/>
      <c r="F84" s="57"/>
      <c r="G84" s="57"/>
      <c r="H84" s="57"/>
      <c r="I84" s="152"/>
      <c r="J84" s="57"/>
      <c r="K84" s="57"/>
      <c r="L84" s="55"/>
    </row>
    <row r="85" spans="2:65" s="9" customFormat="1" ht="29.25" customHeight="1" x14ac:dyDescent="0.3">
      <c r="B85" s="155"/>
      <c r="C85" s="156" t="s">
        <v>114</v>
      </c>
      <c r="D85" s="157" t="s">
        <v>58</v>
      </c>
      <c r="E85" s="157" t="s">
        <v>54</v>
      </c>
      <c r="F85" s="157" t="s">
        <v>115</v>
      </c>
      <c r="G85" s="157" t="s">
        <v>116</v>
      </c>
      <c r="H85" s="157" t="s">
        <v>117</v>
      </c>
      <c r="I85" s="158" t="s">
        <v>118</v>
      </c>
      <c r="J85" s="157" t="s">
        <v>104</v>
      </c>
      <c r="K85" s="159" t="s">
        <v>119</v>
      </c>
      <c r="L85" s="160"/>
      <c r="M85" s="75" t="s">
        <v>120</v>
      </c>
      <c r="N85" s="76" t="s">
        <v>43</v>
      </c>
      <c r="O85" s="76" t="s">
        <v>121</v>
      </c>
      <c r="P85" s="76" t="s">
        <v>122</v>
      </c>
      <c r="Q85" s="76" t="s">
        <v>123</v>
      </c>
      <c r="R85" s="76" t="s">
        <v>124</v>
      </c>
      <c r="S85" s="76" t="s">
        <v>125</v>
      </c>
      <c r="T85" s="77" t="s">
        <v>126</v>
      </c>
    </row>
    <row r="86" spans="2:65" s="1" customFormat="1" ht="29.25" customHeight="1" x14ac:dyDescent="0.35">
      <c r="B86" s="35"/>
      <c r="C86" s="81" t="s">
        <v>105</v>
      </c>
      <c r="D86" s="57"/>
      <c r="E86" s="57"/>
      <c r="F86" s="57"/>
      <c r="G86" s="57"/>
      <c r="H86" s="57"/>
      <c r="I86" s="152"/>
      <c r="J86" s="161">
        <f>BK86</f>
        <v>0</v>
      </c>
      <c r="K86" s="57"/>
      <c r="L86" s="55"/>
      <c r="M86" s="78"/>
      <c r="N86" s="79"/>
      <c r="O86" s="79"/>
      <c r="P86" s="162">
        <f>P87</f>
        <v>0</v>
      </c>
      <c r="Q86" s="79"/>
      <c r="R86" s="162">
        <f>R87</f>
        <v>3.1053042</v>
      </c>
      <c r="S86" s="79"/>
      <c r="T86" s="163">
        <f>T87</f>
        <v>3.14256</v>
      </c>
      <c r="AT86" s="18" t="s">
        <v>72</v>
      </c>
      <c r="AU86" s="18" t="s">
        <v>106</v>
      </c>
      <c r="BK86" s="164">
        <f>BK87</f>
        <v>0</v>
      </c>
    </row>
    <row r="87" spans="2:65" s="10" customFormat="1" ht="37.35" customHeight="1" x14ac:dyDescent="0.35">
      <c r="B87" s="165"/>
      <c r="C87" s="166"/>
      <c r="D87" s="167" t="s">
        <v>72</v>
      </c>
      <c r="E87" s="168" t="s">
        <v>538</v>
      </c>
      <c r="F87" s="168" t="s">
        <v>539</v>
      </c>
      <c r="G87" s="166"/>
      <c r="H87" s="166"/>
      <c r="I87" s="169"/>
      <c r="J87" s="170">
        <f>BK87</f>
        <v>0</v>
      </c>
      <c r="K87" s="166"/>
      <c r="L87" s="171"/>
      <c r="M87" s="172"/>
      <c r="N87" s="173"/>
      <c r="O87" s="173"/>
      <c r="P87" s="174">
        <f>P88+P113</f>
        <v>0</v>
      </c>
      <c r="Q87" s="173"/>
      <c r="R87" s="174">
        <f>R88+R113</f>
        <v>3.1053042</v>
      </c>
      <c r="S87" s="173"/>
      <c r="T87" s="175">
        <f>T88+T113</f>
        <v>3.14256</v>
      </c>
      <c r="AR87" s="176" t="s">
        <v>22</v>
      </c>
      <c r="AT87" s="177" t="s">
        <v>72</v>
      </c>
      <c r="AU87" s="177" t="s">
        <v>73</v>
      </c>
      <c r="AY87" s="176" t="s">
        <v>129</v>
      </c>
      <c r="BK87" s="178">
        <f>BK88+BK113</f>
        <v>0</v>
      </c>
    </row>
    <row r="88" spans="2:65" s="10" customFormat="1" ht="19.899999999999999" customHeight="1" x14ac:dyDescent="0.3">
      <c r="B88" s="165"/>
      <c r="C88" s="166"/>
      <c r="D88" s="167" t="s">
        <v>72</v>
      </c>
      <c r="E88" s="179" t="s">
        <v>130</v>
      </c>
      <c r="F88" s="179" t="s">
        <v>131</v>
      </c>
      <c r="G88" s="166"/>
      <c r="H88" s="166"/>
      <c r="I88" s="169"/>
      <c r="J88" s="180">
        <f>BK88</f>
        <v>0</v>
      </c>
      <c r="K88" s="166"/>
      <c r="L88" s="171"/>
      <c r="M88" s="172"/>
      <c r="N88" s="173"/>
      <c r="O88" s="173"/>
      <c r="P88" s="174">
        <f>P89+P95+P101</f>
        <v>0</v>
      </c>
      <c r="Q88" s="173"/>
      <c r="R88" s="174">
        <f>R89+R95+R101</f>
        <v>0</v>
      </c>
      <c r="S88" s="173"/>
      <c r="T88" s="175">
        <f>T89+T95+T101</f>
        <v>0.50256000000000001</v>
      </c>
      <c r="AR88" s="176" t="s">
        <v>22</v>
      </c>
      <c r="AT88" s="177" t="s">
        <v>72</v>
      </c>
      <c r="AU88" s="177" t="s">
        <v>22</v>
      </c>
      <c r="AY88" s="176" t="s">
        <v>129</v>
      </c>
      <c r="BK88" s="178">
        <f>BK89+BK95+BK101</f>
        <v>0</v>
      </c>
    </row>
    <row r="89" spans="2:65" s="10" customFormat="1" ht="14.85" customHeight="1" x14ac:dyDescent="0.3">
      <c r="B89" s="165"/>
      <c r="C89" s="166"/>
      <c r="D89" s="181" t="s">
        <v>72</v>
      </c>
      <c r="E89" s="182" t="s">
        <v>288</v>
      </c>
      <c r="F89" s="182" t="s">
        <v>289</v>
      </c>
      <c r="G89" s="166"/>
      <c r="H89" s="166"/>
      <c r="I89" s="169"/>
      <c r="J89" s="183">
        <f>BK89</f>
        <v>0</v>
      </c>
      <c r="K89" s="166"/>
      <c r="L89" s="171"/>
      <c r="M89" s="172"/>
      <c r="N89" s="173"/>
      <c r="O89" s="173"/>
      <c r="P89" s="174">
        <f>SUM(P90:P94)</f>
        <v>0</v>
      </c>
      <c r="Q89" s="173"/>
      <c r="R89" s="174">
        <f>SUM(R90:R94)</f>
        <v>0</v>
      </c>
      <c r="S89" s="173"/>
      <c r="T89" s="175">
        <f>SUM(T90:T94)</f>
        <v>0</v>
      </c>
      <c r="AR89" s="176" t="s">
        <v>22</v>
      </c>
      <c r="AT89" s="177" t="s">
        <v>72</v>
      </c>
      <c r="AU89" s="177" t="s">
        <v>81</v>
      </c>
      <c r="AY89" s="176" t="s">
        <v>129</v>
      </c>
      <c r="BK89" s="178">
        <f>SUM(BK90:BK94)</f>
        <v>0</v>
      </c>
    </row>
    <row r="90" spans="2:65" s="1" customFormat="1" ht="22.5" customHeight="1" x14ac:dyDescent="0.3">
      <c r="B90" s="35"/>
      <c r="C90" s="184" t="s">
        <v>22</v>
      </c>
      <c r="D90" s="184" t="s">
        <v>134</v>
      </c>
      <c r="E90" s="185" t="s">
        <v>789</v>
      </c>
      <c r="F90" s="186" t="s">
        <v>790</v>
      </c>
      <c r="G90" s="187" t="s">
        <v>146</v>
      </c>
      <c r="H90" s="188">
        <v>50</v>
      </c>
      <c r="I90" s="189"/>
      <c r="J90" s="190">
        <f>ROUND(I90*H90,2)</f>
        <v>0</v>
      </c>
      <c r="K90" s="186" t="s">
        <v>20</v>
      </c>
      <c r="L90" s="55"/>
      <c r="M90" s="191" t="s">
        <v>20</v>
      </c>
      <c r="N90" s="192" t="s">
        <v>44</v>
      </c>
      <c r="O90" s="36"/>
      <c r="P90" s="193">
        <f>O90*H90</f>
        <v>0</v>
      </c>
      <c r="Q90" s="193">
        <v>0</v>
      </c>
      <c r="R90" s="193">
        <f>Q90*H90</f>
        <v>0</v>
      </c>
      <c r="S90" s="193">
        <v>0</v>
      </c>
      <c r="T90" s="194">
        <f>S90*H90</f>
        <v>0</v>
      </c>
      <c r="AR90" s="18" t="s">
        <v>138</v>
      </c>
      <c r="AT90" s="18" t="s">
        <v>134</v>
      </c>
      <c r="AU90" s="18" t="s">
        <v>139</v>
      </c>
      <c r="AY90" s="18" t="s">
        <v>129</v>
      </c>
      <c r="BE90" s="195">
        <f>IF(N90="základní",J90,0)</f>
        <v>0</v>
      </c>
      <c r="BF90" s="195">
        <f>IF(N90="snížená",J90,0)</f>
        <v>0</v>
      </c>
      <c r="BG90" s="195">
        <f>IF(N90="zákl. přenesená",J90,0)</f>
        <v>0</v>
      </c>
      <c r="BH90" s="195">
        <f>IF(N90="sníž. přenesená",J90,0)</f>
        <v>0</v>
      </c>
      <c r="BI90" s="195">
        <f>IF(N90="nulová",J90,0)</f>
        <v>0</v>
      </c>
      <c r="BJ90" s="18" t="s">
        <v>22</v>
      </c>
      <c r="BK90" s="195">
        <f>ROUND(I90*H90,2)</f>
        <v>0</v>
      </c>
      <c r="BL90" s="18" t="s">
        <v>138</v>
      </c>
      <c r="BM90" s="18" t="s">
        <v>791</v>
      </c>
    </row>
    <row r="91" spans="2:65" s="12" customFormat="1" ht="13.5" x14ac:dyDescent="0.3">
      <c r="B91" s="208"/>
      <c r="C91" s="209"/>
      <c r="D91" s="198" t="s">
        <v>141</v>
      </c>
      <c r="E91" s="220" t="s">
        <v>20</v>
      </c>
      <c r="F91" s="221" t="s">
        <v>792</v>
      </c>
      <c r="G91" s="209"/>
      <c r="H91" s="222">
        <v>50</v>
      </c>
      <c r="I91" s="214"/>
      <c r="J91" s="209"/>
      <c r="K91" s="209"/>
      <c r="L91" s="215"/>
      <c r="M91" s="216"/>
      <c r="N91" s="217"/>
      <c r="O91" s="217"/>
      <c r="P91" s="217"/>
      <c r="Q91" s="217"/>
      <c r="R91" s="217"/>
      <c r="S91" s="217"/>
      <c r="T91" s="218"/>
      <c r="AT91" s="219" t="s">
        <v>141</v>
      </c>
      <c r="AU91" s="219" t="s">
        <v>139</v>
      </c>
      <c r="AV91" s="12" t="s">
        <v>81</v>
      </c>
      <c r="AW91" s="12" t="s">
        <v>37</v>
      </c>
      <c r="AX91" s="12" t="s">
        <v>22</v>
      </c>
      <c r="AY91" s="219" t="s">
        <v>129</v>
      </c>
    </row>
    <row r="92" spans="2:65" s="11" customFormat="1" ht="13.5" x14ac:dyDescent="0.3">
      <c r="B92" s="196"/>
      <c r="C92" s="197"/>
      <c r="D92" s="198" t="s">
        <v>141</v>
      </c>
      <c r="E92" s="199" t="s">
        <v>20</v>
      </c>
      <c r="F92" s="200" t="s">
        <v>793</v>
      </c>
      <c r="G92" s="197"/>
      <c r="H92" s="201" t="s">
        <v>20</v>
      </c>
      <c r="I92" s="202"/>
      <c r="J92" s="197"/>
      <c r="K92" s="197"/>
      <c r="L92" s="203"/>
      <c r="M92" s="204"/>
      <c r="N92" s="205"/>
      <c r="O92" s="205"/>
      <c r="P92" s="205"/>
      <c r="Q92" s="205"/>
      <c r="R92" s="205"/>
      <c r="S92" s="205"/>
      <c r="T92" s="206"/>
      <c r="AT92" s="207" t="s">
        <v>141</v>
      </c>
      <c r="AU92" s="207" t="s">
        <v>139</v>
      </c>
      <c r="AV92" s="11" t="s">
        <v>22</v>
      </c>
      <c r="AW92" s="11" t="s">
        <v>37</v>
      </c>
      <c r="AX92" s="11" t="s">
        <v>73</v>
      </c>
      <c r="AY92" s="207" t="s">
        <v>129</v>
      </c>
    </row>
    <row r="93" spans="2:65" s="11" customFormat="1" ht="13.5" x14ac:dyDescent="0.3">
      <c r="B93" s="196"/>
      <c r="C93" s="197"/>
      <c r="D93" s="210" t="s">
        <v>141</v>
      </c>
      <c r="E93" s="268" t="s">
        <v>20</v>
      </c>
      <c r="F93" s="269" t="s">
        <v>794</v>
      </c>
      <c r="G93" s="197"/>
      <c r="H93" s="270" t="s">
        <v>20</v>
      </c>
      <c r="I93" s="202"/>
      <c r="J93" s="197"/>
      <c r="K93" s="197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141</v>
      </c>
      <c r="AU93" s="207" t="s">
        <v>139</v>
      </c>
      <c r="AV93" s="11" t="s">
        <v>22</v>
      </c>
      <c r="AW93" s="11" t="s">
        <v>37</v>
      </c>
      <c r="AX93" s="11" t="s">
        <v>73</v>
      </c>
      <c r="AY93" s="207" t="s">
        <v>129</v>
      </c>
    </row>
    <row r="94" spans="2:65" s="1" customFormat="1" ht="22.5" customHeight="1" x14ac:dyDescent="0.3">
      <c r="B94" s="35"/>
      <c r="C94" s="184" t="s">
        <v>81</v>
      </c>
      <c r="D94" s="184" t="s">
        <v>134</v>
      </c>
      <c r="E94" s="185" t="s">
        <v>571</v>
      </c>
      <c r="F94" s="186" t="s">
        <v>572</v>
      </c>
      <c r="G94" s="187" t="s">
        <v>137</v>
      </c>
      <c r="H94" s="188">
        <v>50</v>
      </c>
      <c r="I94" s="189"/>
      <c r="J94" s="190">
        <f>ROUND(I94*H94,2)</f>
        <v>0</v>
      </c>
      <c r="K94" s="186" t="s">
        <v>20</v>
      </c>
      <c r="L94" s="55"/>
      <c r="M94" s="191" t="s">
        <v>20</v>
      </c>
      <c r="N94" s="192" t="s">
        <v>44</v>
      </c>
      <c r="O94" s="36"/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4">
        <f>S94*H94</f>
        <v>0</v>
      </c>
      <c r="AR94" s="18" t="s">
        <v>138</v>
      </c>
      <c r="AT94" s="18" t="s">
        <v>134</v>
      </c>
      <c r="AU94" s="18" t="s">
        <v>139</v>
      </c>
      <c r="AY94" s="18" t="s">
        <v>129</v>
      </c>
      <c r="BE94" s="195">
        <f>IF(N94="základní",J94,0)</f>
        <v>0</v>
      </c>
      <c r="BF94" s="195">
        <f>IF(N94="snížená",J94,0)</f>
        <v>0</v>
      </c>
      <c r="BG94" s="195">
        <f>IF(N94="zákl. přenesená",J94,0)</f>
        <v>0</v>
      </c>
      <c r="BH94" s="195">
        <f>IF(N94="sníž. přenesená",J94,0)</f>
        <v>0</v>
      </c>
      <c r="BI94" s="195">
        <f>IF(N94="nulová",J94,0)</f>
        <v>0</v>
      </c>
      <c r="BJ94" s="18" t="s">
        <v>22</v>
      </c>
      <c r="BK94" s="195">
        <f>ROUND(I94*H94,2)</f>
        <v>0</v>
      </c>
      <c r="BL94" s="18" t="s">
        <v>138</v>
      </c>
      <c r="BM94" s="18" t="s">
        <v>573</v>
      </c>
    </row>
    <row r="95" spans="2:65" s="10" customFormat="1" ht="22.35" customHeight="1" x14ac:dyDescent="0.3">
      <c r="B95" s="165"/>
      <c r="C95" s="166"/>
      <c r="D95" s="181" t="s">
        <v>72</v>
      </c>
      <c r="E95" s="182" t="s">
        <v>163</v>
      </c>
      <c r="F95" s="182" t="s">
        <v>164</v>
      </c>
      <c r="G95" s="166"/>
      <c r="H95" s="166"/>
      <c r="I95" s="169"/>
      <c r="J95" s="183">
        <f>BK95</f>
        <v>0</v>
      </c>
      <c r="K95" s="166"/>
      <c r="L95" s="171"/>
      <c r="M95" s="172"/>
      <c r="N95" s="173"/>
      <c r="O95" s="173"/>
      <c r="P95" s="174">
        <f>SUM(P96:P100)</f>
        <v>0</v>
      </c>
      <c r="Q95" s="173"/>
      <c r="R95" s="174">
        <f>SUM(R96:R100)</f>
        <v>0</v>
      </c>
      <c r="S95" s="173"/>
      <c r="T95" s="175">
        <f>SUM(T96:T100)</f>
        <v>0.50256000000000001</v>
      </c>
      <c r="AR95" s="176" t="s">
        <v>22</v>
      </c>
      <c r="AT95" s="177" t="s">
        <v>72</v>
      </c>
      <c r="AU95" s="177" t="s">
        <v>81</v>
      </c>
      <c r="AY95" s="176" t="s">
        <v>129</v>
      </c>
      <c r="BK95" s="178">
        <f>SUM(BK96:BK100)</f>
        <v>0</v>
      </c>
    </row>
    <row r="96" spans="2:65" s="1" customFormat="1" ht="22.5" customHeight="1" x14ac:dyDescent="0.3">
      <c r="B96" s="35"/>
      <c r="C96" s="184" t="s">
        <v>139</v>
      </c>
      <c r="D96" s="184" t="s">
        <v>134</v>
      </c>
      <c r="E96" s="185" t="s">
        <v>574</v>
      </c>
      <c r="F96" s="186" t="s">
        <v>575</v>
      </c>
      <c r="G96" s="187" t="s">
        <v>137</v>
      </c>
      <c r="H96" s="188">
        <v>24</v>
      </c>
      <c r="I96" s="189"/>
      <c r="J96" s="190">
        <f>ROUND(I96*H96,2)</f>
        <v>0</v>
      </c>
      <c r="K96" s="186" t="s">
        <v>20</v>
      </c>
      <c r="L96" s="55"/>
      <c r="M96" s="191" t="s">
        <v>20</v>
      </c>
      <c r="N96" s="192" t="s">
        <v>44</v>
      </c>
      <c r="O96" s="36"/>
      <c r="P96" s="193">
        <f>O96*H96</f>
        <v>0</v>
      </c>
      <c r="Q96" s="193">
        <v>0</v>
      </c>
      <c r="R96" s="193">
        <f>Q96*H96</f>
        <v>0</v>
      </c>
      <c r="S96" s="193">
        <v>1.4999999999999999E-2</v>
      </c>
      <c r="T96" s="194">
        <f>S96*H96</f>
        <v>0.36</v>
      </c>
      <c r="AR96" s="18" t="s">
        <v>138</v>
      </c>
      <c r="AT96" s="18" t="s">
        <v>134</v>
      </c>
      <c r="AU96" s="18" t="s">
        <v>139</v>
      </c>
      <c r="AY96" s="18" t="s">
        <v>129</v>
      </c>
      <c r="BE96" s="195">
        <f>IF(N96="základní",J96,0)</f>
        <v>0</v>
      </c>
      <c r="BF96" s="195">
        <f>IF(N96="snížená",J96,0)</f>
        <v>0</v>
      </c>
      <c r="BG96" s="195">
        <f>IF(N96="zákl. přenesená",J96,0)</f>
        <v>0</v>
      </c>
      <c r="BH96" s="195">
        <f>IF(N96="sníž. přenesená",J96,0)</f>
        <v>0</v>
      </c>
      <c r="BI96" s="195">
        <f>IF(N96="nulová",J96,0)</f>
        <v>0</v>
      </c>
      <c r="BJ96" s="18" t="s">
        <v>22</v>
      </c>
      <c r="BK96" s="195">
        <f>ROUND(I96*H96,2)</f>
        <v>0</v>
      </c>
      <c r="BL96" s="18" t="s">
        <v>138</v>
      </c>
      <c r="BM96" s="18" t="s">
        <v>576</v>
      </c>
    </row>
    <row r="97" spans="2:65" s="11" customFormat="1" ht="13.5" x14ac:dyDescent="0.3">
      <c r="B97" s="196"/>
      <c r="C97" s="197"/>
      <c r="D97" s="198" t="s">
        <v>141</v>
      </c>
      <c r="E97" s="199" t="s">
        <v>20</v>
      </c>
      <c r="F97" s="200" t="s">
        <v>795</v>
      </c>
      <c r="G97" s="197"/>
      <c r="H97" s="201" t="s">
        <v>20</v>
      </c>
      <c r="I97" s="202"/>
      <c r="J97" s="197"/>
      <c r="K97" s="197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141</v>
      </c>
      <c r="AU97" s="207" t="s">
        <v>139</v>
      </c>
      <c r="AV97" s="11" t="s">
        <v>22</v>
      </c>
      <c r="AW97" s="11" t="s">
        <v>37</v>
      </c>
      <c r="AX97" s="11" t="s">
        <v>73</v>
      </c>
      <c r="AY97" s="207" t="s">
        <v>129</v>
      </c>
    </row>
    <row r="98" spans="2:65" s="11" customFormat="1" ht="13.5" x14ac:dyDescent="0.3">
      <c r="B98" s="196"/>
      <c r="C98" s="197"/>
      <c r="D98" s="198" t="s">
        <v>141</v>
      </c>
      <c r="E98" s="199" t="s">
        <v>20</v>
      </c>
      <c r="F98" s="200" t="s">
        <v>796</v>
      </c>
      <c r="G98" s="197"/>
      <c r="H98" s="201" t="s">
        <v>20</v>
      </c>
      <c r="I98" s="202"/>
      <c r="J98" s="197"/>
      <c r="K98" s="197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141</v>
      </c>
      <c r="AU98" s="207" t="s">
        <v>139</v>
      </c>
      <c r="AV98" s="11" t="s">
        <v>22</v>
      </c>
      <c r="AW98" s="11" t="s">
        <v>37</v>
      </c>
      <c r="AX98" s="11" t="s">
        <v>73</v>
      </c>
      <c r="AY98" s="207" t="s">
        <v>129</v>
      </c>
    </row>
    <row r="99" spans="2:65" s="12" customFormat="1" ht="13.5" x14ac:dyDescent="0.3">
      <c r="B99" s="208"/>
      <c r="C99" s="209"/>
      <c r="D99" s="210" t="s">
        <v>141</v>
      </c>
      <c r="E99" s="211" t="s">
        <v>20</v>
      </c>
      <c r="F99" s="212" t="s">
        <v>797</v>
      </c>
      <c r="G99" s="209"/>
      <c r="H99" s="213">
        <v>24</v>
      </c>
      <c r="I99" s="214"/>
      <c r="J99" s="209"/>
      <c r="K99" s="209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141</v>
      </c>
      <c r="AU99" s="219" t="s">
        <v>139</v>
      </c>
      <c r="AV99" s="12" t="s">
        <v>81</v>
      </c>
      <c r="AW99" s="12" t="s">
        <v>37</v>
      </c>
      <c r="AX99" s="12" t="s">
        <v>22</v>
      </c>
      <c r="AY99" s="219" t="s">
        <v>129</v>
      </c>
    </row>
    <row r="100" spans="2:65" s="1" customFormat="1" ht="22.5" customHeight="1" x14ac:dyDescent="0.3">
      <c r="B100" s="35"/>
      <c r="C100" s="184" t="s">
        <v>138</v>
      </c>
      <c r="D100" s="184" t="s">
        <v>134</v>
      </c>
      <c r="E100" s="185" t="s">
        <v>798</v>
      </c>
      <c r="F100" s="186" t="s">
        <v>799</v>
      </c>
      <c r="G100" s="187" t="s">
        <v>137</v>
      </c>
      <c r="H100" s="188">
        <v>24</v>
      </c>
      <c r="I100" s="189"/>
      <c r="J100" s="190">
        <f>ROUND(I100*H100,2)</f>
        <v>0</v>
      </c>
      <c r="K100" s="186" t="s">
        <v>20</v>
      </c>
      <c r="L100" s="55"/>
      <c r="M100" s="191" t="s">
        <v>20</v>
      </c>
      <c r="N100" s="192" t="s">
        <v>44</v>
      </c>
      <c r="O100" s="36"/>
      <c r="P100" s="193">
        <f>O100*H100</f>
        <v>0</v>
      </c>
      <c r="Q100" s="193">
        <v>0</v>
      </c>
      <c r="R100" s="193">
        <f>Q100*H100</f>
        <v>0</v>
      </c>
      <c r="S100" s="193">
        <v>5.94E-3</v>
      </c>
      <c r="T100" s="194">
        <f>S100*H100</f>
        <v>0.14255999999999999</v>
      </c>
      <c r="AR100" s="18" t="s">
        <v>138</v>
      </c>
      <c r="AT100" s="18" t="s">
        <v>134</v>
      </c>
      <c r="AU100" s="18" t="s">
        <v>139</v>
      </c>
      <c r="AY100" s="18" t="s">
        <v>129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18" t="s">
        <v>22</v>
      </c>
      <c r="BK100" s="195">
        <f>ROUND(I100*H100,2)</f>
        <v>0</v>
      </c>
      <c r="BL100" s="18" t="s">
        <v>138</v>
      </c>
      <c r="BM100" s="18" t="s">
        <v>800</v>
      </c>
    </row>
    <row r="101" spans="2:65" s="10" customFormat="1" ht="22.35" customHeight="1" x14ac:dyDescent="0.3">
      <c r="B101" s="165"/>
      <c r="C101" s="166"/>
      <c r="D101" s="181" t="s">
        <v>72</v>
      </c>
      <c r="E101" s="182" t="s">
        <v>176</v>
      </c>
      <c r="F101" s="182" t="s">
        <v>177</v>
      </c>
      <c r="G101" s="166"/>
      <c r="H101" s="166"/>
      <c r="I101" s="169"/>
      <c r="J101" s="183">
        <f>BK101</f>
        <v>0</v>
      </c>
      <c r="K101" s="166"/>
      <c r="L101" s="171"/>
      <c r="M101" s="172"/>
      <c r="N101" s="173"/>
      <c r="O101" s="173"/>
      <c r="P101" s="174">
        <f>SUM(P102:P112)</f>
        <v>0</v>
      </c>
      <c r="Q101" s="173"/>
      <c r="R101" s="174">
        <f>SUM(R102:R112)</f>
        <v>0</v>
      </c>
      <c r="S101" s="173"/>
      <c r="T101" s="175">
        <f>SUM(T102:T112)</f>
        <v>0</v>
      </c>
      <c r="AR101" s="176" t="s">
        <v>22</v>
      </c>
      <c r="AT101" s="177" t="s">
        <v>72</v>
      </c>
      <c r="AU101" s="177" t="s">
        <v>81</v>
      </c>
      <c r="AY101" s="176" t="s">
        <v>129</v>
      </c>
      <c r="BK101" s="178">
        <f>SUM(BK102:BK112)</f>
        <v>0</v>
      </c>
    </row>
    <row r="102" spans="2:65" s="1" customFormat="1" ht="31.5" customHeight="1" x14ac:dyDescent="0.3">
      <c r="B102" s="35"/>
      <c r="C102" s="184" t="s">
        <v>158</v>
      </c>
      <c r="D102" s="184" t="s">
        <v>134</v>
      </c>
      <c r="E102" s="185" t="s">
        <v>604</v>
      </c>
      <c r="F102" s="186" t="s">
        <v>605</v>
      </c>
      <c r="G102" s="187" t="s">
        <v>181</v>
      </c>
      <c r="H102" s="188">
        <v>3.1429999999999998</v>
      </c>
      <c r="I102" s="189"/>
      <c r="J102" s="190">
        <f>ROUND(I102*H102,2)</f>
        <v>0</v>
      </c>
      <c r="K102" s="186" t="s">
        <v>147</v>
      </c>
      <c r="L102" s="55"/>
      <c r="M102" s="191" t="s">
        <v>20</v>
      </c>
      <c r="N102" s="192" t="s">
        <v>44</v>
      </c>
      <c r="O102" s="36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AR102" s="18" t="s">
        <v>138</v>
      </c>
      <c r="AT102" s="18" t="s">
        <v>134</v>
      </c>
      <c r="AU102" s="18" t="s">
        <v>139</v>
      </c>
      <c r="AY102" s="18" t="s">
        <v>129</v>
      </c>
      <c r="BE102" s="195">
        <f>IF(N102="základní",J102,0)</f>
        <v>0</v>
      </c>
      <c r="BF102" s="195">
        <f>IF(N102="snížená",J102,0)</f>
        <v>0</v>
      </c>
      <c r="BG102" s="195">
        <f>IF(N102="zákl. přenesená",J102,0)</f>
        <v>0</v>
      </c>
      <c r="BH102" s="195">
        <f>IF(N102="sníž. přenesená",J102,0)</f>
        <v>0</v>
      </c>
      <c r="BI102" s="195">
        <f>IF(N102="nulová",J102,0)</f>
        <v>0</v>
      </c>
      <c r="BJ102" s="18" t="s">
        <v>22</v>
      </c>
      <c r="BK102" s="195">
        <f>ROUND(I102*H102,2)</f>
        <v>0</v>
      </c>
      <c r="BL102" s="18" t="s">
        <v>138</v>
      </c>
      <c r="BM102" s="18" t="s">
        <v>606</v>
      </c>
    </row>
    <row r="103" spans="2:65" s="1" customFormat="1" ht="22.5" customHeight="1" x14ac:dyDescent="0.3">
      <c r="B103" s="35"/>
      <c r="C103" s="184" t="s">
        <v>165</v>
      </c>
      <c r="D103" s="184" t="s">
        <v>134</v>
      </c>
      <c r="E103" s="185" t="s">
        <v>186</v>
      </c>
      <c r="F103" s="186" t="s">
        <v>187</v>
      </c>
      <c r="G103" s="187" t="s">
        <v>181</v>
      </c>
      <c r="H103" s="188">
        <v>3.1429999999999998</v>
      </c>
      <c r="I103" s="189"/>
      <c r="J103" s="190">
        <f>ROUND(I103*H103,2)</f>
        <v>0</v>
      </c>
      <c r="K103" s="186" t="s">
        <v>147</v>
      </c>
      <c r="L103" s="55"/>
      <c r="M103" s="191" t="s">
        <v>20</v>
      </c>
      <c r="N103" s="192" t="s">
        <v>44</v>
      </c>
      <c r="O103" s="36"/>
      <c r="P103" s="193">
        <f>O103*H103</f>
        <v>0</v>
      </c>
      <c r="Q103" s="193">
        <v>0</v>
      </c>
      <c r="R103" s="193">
        <f>Q103*H103</f>
        <v>0</v>
      </c>
      <c r="S103" s="193">
        <v>0</v>
      </c>
      <c r="T103" s="194">
        <f>S103*H103</f>
        <v>0</v>
      </c>
      <c r="AR103" s="18" t="s">
        <v>138</v>
      </c>
      <c r="AT103" s="18" t="s">
        <v>134</v>
      </c>
      <c r="AU103" s="18" t="s">
        <v>139</v>
      </c>
      <c r="AY103" s="18" t="s">
        <v>129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18" t="s">
        <v>22</v>
      </c>
      <c r="BK103" s="195">
        <f>ROUND(I103*H103,2)</f>
        <v>0</v>
      </c>
      <c r="BL103" s="18" t="s">
        <v>138</v>
      </c>
      <c r="BM103" s="18" t="s">
        <v>607</v>
      </c>
    </row>
    <row r="104" spans="2:65" s="11" customFormat="1" ht="13.5" x14ac:dyDescent="0.3">
      <c r="B104" s="196"/>
      <c r="C104" s="197"/>
      <c r="D104" s="198" t="s">
        <v>141</v>
      </c>
      <c r="E104" s="199" t="s">
        <v>20</v>
      </c>
      <c r="F104" s="200" t="s">
        <v>189</v>
      </c>
      <c r="G104" s="197"/>
      <c r="H104" s="201" t="s">
        <v>20</v>
      </c>
      <c r="I104" s="202"/>
      <c r="J104" s="197"/>
      <c r="K104" s="197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141</v>
      </c>
      <c r="AU104" s="207" t="s">
        <v>139</v>
      </c>
      <c r="AV104" s="11" t="s">
        <v>22</v>
      </c>
      <c r="AW104" s="11" t="s">
        <v>37</v>
      </c>
      <c r="AX104" s="11" t="s">
        <v>73</v>
      </c>
      <c r="AY104" s="207" t="s">
        <v>129</v>
      </c>
    </row>
    <row r="105" spans="2:65" s="12" customFormat="1" ht="13.5" x14ac:dyDescent="0.3">
      <c r="B105" s="208"/>
      <c r="C105" s="209"/>
      <c r="D105" s="210" t="s">
        <v>141</v>
      </c>
      <c r="E105" s="211" t="s">
        <v>20</v>
      </c>
      <c r="F105" s="212" t="s">
        <v>801</v>
      </c>
      <c r="G105" s="209"/>
      <c r="H105" s="213">
        <v>3.1429999999999998</v>
      </c>
      <c r="I105" s="214"/>
      <c r="J105" s="209"/>
      <c r="K105" s="209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141</v>
      </c>
      <c r="AU105" s="219" t="s">
        <v>139</v>
      </c>
      <c r="AV105" s="12" t="s">
        <v>81</v>
      </c>
      <c r="AW105" s="12" t="s">
        <v>37</v>
      </c>
      <c r="AX105" s="12" t="s">
        <v>22</v>
      </c>
      <c r="AY105" s="219" t="s">
        <v>129</v>
      </c>
    </row>
    <row r="106" spans="2:65" s="1" customFormat="1" ht="22.5" customHeight="1" x14ac:dyDescent="0.3">
      <c r="B106" s="35"/>
      <c r="C106" s="184" t="s">
        <v>171</v>
      </c>
      <c r="D106" s="184" t="s">
        <v>134</v>
      </c>
      <c r="E106" s="185" t="s">
        <v>190</v>
      </c>
      <c r="F106" s="186" t="s">
        <v>191</v>
      </c>
      <c r="G106" s="187" t="s">
        <v>181</v>
      </c>
      <c r="H106" s="188">
        <v>12.571999999999999</v>
      </c>
      <c r="I106" s="189"/>
      <c r="J106" s="190">
        <f>ROUND(I106*H106,2)</f>
        <v>0</v>
      </c>
      <c r="K106" s="186" t="s">
        <v>147</v>
      </c>
      <c r="L106" s="55"/>
      <c r="M106" s="191" t="s">
        <v>20</v>
      </c>
      <c r="N106" s="192" t="s">
        <v>44</v>
      </c>
      <c r="O106" s="36"/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4">
        <f>S106*H106</f>
        <v>0</v>
      </c>
      <c r="AR106" s="18" t="s">
        <v>138</v>
      </c>
      <c r="AT106" s="18" t="s">
        <v>134</v>
      </c>
      <c r="AU106" s="18" t="s">
        <v>139</v>
      </c>
      <c r="AY106" s="18" t="s">
        <v>129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18" t="s">
        <v>22</v>
      </c>
      <c r="BK106" s="195">
        <f>ROUND(I106*H106,2)</f>
        <v>0</v>
      </c>
      <c r="BL106" s="18" t="s">
        <v>138</v>
      </c>
      <c r="BM106" s="18" t="s">
        <v>609</v>
      </c>
    </row>
    <row r="107" spans="2:65" s="11" customFormat="1" ht="13.5" x14ac:dyDescent="0.3">
      <c r="B107" s="196"/>
      <c r="C107" s="197"/>
      <c r="D107" s="198" t="s">
        <v>141</v>
      </c>
      <c r="E107" s="199" t="s">
        <v>20</v>
      </c>
      <c r="F107" s="200" t="s">
        <v>193</v>
      </c>
      <c r="G107" s="197"/>
      <c r="H107" s="201" t="s">
        <v>20</v>
      </c>
      <c r="I107" s="202"/>
      <c r="J107" s="197"/>
      <c r="K107" s="197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141</v>
      </c>
      <c r="AU107" s="207" t="s">
        <v>139</v>
      </c>
      <c r="AV107" s="11" t="s">
        <v>22</v>
      </c>
      <c r="AW107" s="11" t="s">
        <v>37</v>
      </c>
      <c r="AX107" s="11" t="s">
        <v>73</v>
      </c>
      <c r="AY107" s="207" t="s">
        <v>129</v>
      </c>
    </row>
    <row r="108" spans="2:65" s="12" customFormat="1" ht="13.5" x14ac:dyDescent="0.3">
      <c r="B108" s="208"/>
      <c r="C108" s="209"/>
      <c r="D108" s="210" t="s">
        <v>141</v>
      </c>
      <c r="E108" s="211" t="s">
        <v>20</v>
      </c>
      <c r="F108" s="212" t="s">
        <v>802</v>
      </c>
      <c r="G108" s="209"/>
      <c r="H108" s="213">
        <v>12.571999999999999</v>
      </c>
      <c r="I108" s="214"/>
      <c r="J108" s="209"/>
      <c r="K108" s="209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141</v>
      </c>
      <c r="AU108" s="219" t="s">
        <v>139</v>
      </c>
      <c r="AV108" s="12" t="s">
        <v>81</v>
      </c>
      <c r="AW108" s="12" t="s">
        <v>37</v>
      </c>
      <c r="AX108" s="12" t="s">
        <v>22</v>
      </c>
      <c r="AY108" s="219" t="s">
        <v>129</v>
      </c>
    </row>
    <row r="109" spans="2:65" s="1" customFormat="1" ht="22.5" customHeight="1" x14ac:dyDescent="0.3">
      <c r="B109" s="35"/>
      <c r="C109" s="184" t="s">
        <v>178</v>
      </c>
      <c r="D109" s="184" t="s">
        <v>134</v>
      </c>
      <c r="E109" s="185" t="s">
        <v>614</v>
      </c>
      <c r="F109" s="186" t="s">
        <v>615</v>
      </c>
      <c r="G109" s="187" t="s">
        <v>181</v>
      </c>
      <c r="H109" s="188">
        <v>2.64</v>
      </c>
      <c r="I109" s="189"/>
      <c r="J109" s="190">
        <f>ROUND(I109*H109,2)</f>
        <v>0</v>
      </c>
      <c r="K109" s="186" t="s">
        <v>147</v>
      </c>
      <c r="L109" s="55"/>
      <c r="M109" s="191" t="s">
        <v>20</v>
      </c>
      <c r="N109" s="192" t="s">
        <v>44</v>
      </c>
      <c r="O109" s="36"/>
      <c r="P109" s="193">
        <f>O109*H109</f>
        <v>0</v>
      </c>
      <c r="Q109" s="193">
        <v>0</v>
      </c>
      <c r="R109" s="193">
        <f>Q109*H109</f>
        <v>0</v>
      </c>
      <c r="S109" s="193">
        <v>0</v>
      </c>
      <c r="T109" s="194">
        <f>S109*H109</f>
        <v>0</v>
      </c>
      <c r="AR109" s="18" t="s">
        <v>138</v>
      </c>
      <c r="AT109" s="18" t="s">
        <v>134</v>
      </c>
      <c r="AU109" s="18" t="s">
        <v>139</v>
      </c>
      <c r="AY109" s="18" t="s">
        <v>129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18" t="s">
        <v>22</v>
      </c>
      <c r="BK109" s="195">
        <f>ROUND(I109*H109,2)</f>
        <v>0</v>
      </c>
      <c r="BL109" s="18" t="s">
        <v>138</v>
      </c>
      <c r="BM109" s="18" t="s">
        <v>616</v>
      </c>
    </row>
    <row r="110" spans="2:65" s="11" customFormat="1" ht="13.5" x14ac:dyDescent="0.3">
      <c r="B110" s="196"/>
      <c r="C110" s="197"/>
      <c r="D110" s="198" t="s">
        <v>141</v>
      </c>
      <c r="E110" s="199" t="s">
        <v>20</v>
      </c>
      <c r="F110" s="200" t="s">
        <v>617</v>
      </c>
      <c r="G110" s="197"/>
      <c r="H110" s="201" t="s">
        <v>20</v>
      </c>
      <c r="I110" s="202"/>
      <c r="J110" s="197"/>
      <c r="K110" s="197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141</v>
      </c>
      <c r="AU110" s="207" t="s">
        <v>139</v>
      </c>
      <c r="AV110" s="11" t="s">
        <v>22</v>
      </c>
      <c r="AW110" s="11" t="s">
        <v>37</v>
      </c>
      <c r="AX110" s="11" t="s">
        <v>73</v>
      </c>
      <c r="AY110" s="207" t="s">
        <v>129</v>
      </c>
    </row>
    <row r="111" spans="2:65" s="12" customFormat="1" ht="13.5" x14ac:dyDescent="0.3">
      <c r="B111" s="208"/>
      <c r="C111" s="209"/>
      <c r="D111" s="210" t="s">
        <v>141</v>
      </c>
      <c r="E111" s="211" t="s">
        <v>20</v>
      </c>
      <c r="F111" s="212" t="s">
        <v>803</v>
      </c>
      <c r="G111" s="209"/>
      <c r="H111" s="213">
        <v>2.64</v>
      </c>
      <c r="I111" s="214"/>
      <c r="J111" s="209"/>
      <c r="K111" s="209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141</v>
      </c>
      <c r="AU111" s="219" t="s">
        <v>139</v>
      </c>
      <c r="AV111" s="12" t="s">
        <v>81</v>
      </c>
      <c r="AW111" s="12" t="s">
        <v>37</v>
      </c>
      <c r="AX111" s="12" t="s">
        <v>22</v>
      </c>
      <c r="AY111" s="219" t="s">
        <v>129</v>
      </c>
    </row>
    <row r="112" spans="2:65" s="1" customFormat="1" ht="22.5" customHeight="1" x14ac:dyDescent="0.3">
      <c r="B112" s="35"/>
      <c r="C112" s="184" t="s">
        <v>185</v>
      </c>
      <c r="D112" s="184" t="s">
        <v>134</v>
      </c>
      <c r="E112" s="185" t="s">
        <v>619</v>
      </c>
      <c r="F112" s="186" t="s">
        <v>620</v>
      </c>
      <c r="G112" s="187" t="s">
        <v>181</v>
      </c>
      <c r="H112" s="188">
        <v>0.503</v>
      </c>
      <c r="I112" s="189"/>
      <c r="J112" s="190">
        <f>ROUND(I112*H112,2)</f>
        <v>0</v>
      </c>
      <c r="K112" s="186" t="s">
        <v>147</v>
      </c>
      <c r="L112" s="55"/>
      <c r="M112" s="191" t="s">
        <v>20</v>
      </c>
      <c r="N112" s="192" t="s">
        <v>44</v>
      </c>
      <c r="O112" s="36"/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4">
        <f>S112*H112</f>
        <v>0</v>
      </c>
      <c r="AR112" s="18" t="s">
        <v>138</v>
      </c>
      <c r="AT112" s="18" t="s">
        <v>134</v>
      </c>
      <c r="AU112" s="18" t="s">
        <v>139</v>
      </c>
      <c r="AY112" s="18" t="s">
        <v>129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18" t="s">
        <v>22</v>
      </c>
      <c r="BK112" s="195">
        <f>ROUND(I112*H112,2)</f>
        <v>0</v>
      </c>
      <c r="BL112" s="18" t="s">
        <v>138</v>
      </c>
      <c r="BM112" s="18" t="s">
        <v>621</v>
      </c>
    </row>
    <row r="113" spans="2:65" s="10" customFormat="1" ht="29.85" customHeight="1" x14ac:dyDescent="0.3">
      <c r="B113" s="165"/>
      <c r="C113" s="166"/>
      <c r="D113" s="167" t="s">
        <v>72</v>
      </c>
      <c r="E113" s="179" t="s">
        <v>351</v>
      </c>
      <c r="F113" s="179" t="s">
        <v>352</v>
      </c>
      <c r="G113" s="166"/>
      <c r="H113" s="166"/>
      <c r="I113" s="169"/>
      <c r="J113" s="180">
        <f>BK113</f>
        <v>0</v>
      </c>
      <c r="K113" s="166"/>
      <c r="L113" s="171"/>
      <c r="M113" s="172"/>
      <c r="N113" s="173"/>
      <c r="O113" s="173"/>
      <c r="P113" s="174">
        <f>P114+P116+P136+P139</f>
        <v>0</v>
      </c>
      <c r="Q113" s="173"/>
      <c r="R113" s="174">
        <f>R114+R116+R136+R139</f>
        <v>3.1053042</v>
      </c>
      <c r="S113" s="173"/>
      <c r="T113" s="175">
        <f>T114+T116+T136+T139</f>
        <v>2.64</v>
      </c>
      <c r="AR113" s="176" t="s">
        <v>81</v>
      </c>
      <c r="AT113" s="177" t="s">
        <v>72</v>
      </c>
      <c r="AU113" s="177" t="s">
        <v>22</v>
      </c>
      <c r="AY113" s="176" t="s">
        <v>129</v>
      </c>
      <c r="BK113" s="178">
        <f>BK114+BK116+BK136+BK139</f>
        <v>0</v>
      </c>
    </row>
    <row r="114" spans="2:65" s="10" customFormat="1" ht="14.85" customHeight="1" x14ac:dyDescent="0.3">
      <c r="B114" s="165"/>
      <c r="C114" s="166"/>
      <c r="D114" s="181" t="s">
        <v>72</v>
      </c>
      <c r="E114" s="182" t="s">
        <v>623</v>
      </c>
      <c r="F114" s="182" t="s">
        <v>624</v>
      </c>
      <c r="G114" s="166"/>
      <c r="H114" s="166"/>
      <c r="I114" s="169"/>
      <c r="J114" s="183">
        <f>BK114</f>
        <v>0</v>
      </c>
      <c r="K114" s="166"/>
      <c r="L114" s="171"/>
      <c r="M114" s="172"/>
      <c r="N114" s="173"/>
      <c r="O114" s="173"/>
      <c r="P114" s="174">
        <f>P115</f>
        <v>0</v>
      </c>
      <c r="Q114" s="173"/>
      <c r="R114" s="174">
        <f>R115</f>
        <v>0</v>
      </c>
      <c r="S114" s="173"/>
      <c r="T114" s="175">
        <f>T115</f>
        <v>0</v>
      </c>
      <c r="AR114" s="176" t="s">
        <v>22</v>
      </c>
      <c r="AT114" s="177" t="s">
        <v>72</v>
      </c>
      <c r="AU114" s="177" t="s">
        <v>81</v>
      </c>
      <c r="AY114" s="176" t="s">
        <v>129</v>
      </c>
      <c r="BK114" s="178">
        <f>BK115</f>
        <v>0</v>
      </c>
    </row>
    <row r="115" spans="2:65" s="1" customFormat="1" ht="22.5" customHeight="1" x14ac:dyDescent="0.3">
      <c r="B115" s="35"/>
      <c r="C115" s="184" t="s">
        <v>27</v>
      </c>
      <c r="D115" s="184" t="s">
        <v>134</v>
      </c>
      <c r="E115" s="185" t="s">
        <v>625</v>
      </c>
      <c r="F115" s="186" t="s">
        <v>804</v>
      </c>
      <c r="G115" s="187" t="s">
        <v>161</v>
      </c>
      <c r="H115" s="188">
        <v>1</v>
      </c>
      <c r="I115" s="189"/>
      <c r="J115" s="190">
        <f>ROUND(I115*H115,2)</f>
        <v>0</v>
      </c>
      <c r="K115" s="186" t="s">
        <v>20</v>
      </c>
      <c r="L115" s="55"/>
      <c r="M115" s="191" t="s">
        <v>20</v>
      </c>
      <c r="N115" s="192" t="s">
        <v>44</v>
      </c>
      <c r="O115" s="36"/>
      <c r="P115" s="193">
        <f>O115*H115</f>
        <v>0</v>
      </c>
      <c r="Q115" s="193">
        <v>0</v>
      </c>
      <c r="R115" s="193">
        <f>Q115*H115</f>
        <v>0</v>
      </c>
      <c r="S115" s="193">
        <v>0</v>
      </c>
      <c r="T115" s="194">
        <f>S115*H115</f>
        <v>0</v>
      </c>
      <c r="AR115" s="18" t="s">
        <v>138</v>
      </c>
      <c r="AT115" s="18" t="s">
        <v>134</v>
      </c>
      <c r="AU115" s="18" t="s">
        <v>139</v>
      </c>
      <c r="AY115" s="18" t="s">
        <v>129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8" t="s">
        <v>22</v>
      </c>
      <c r="BK115" s="195">
        <f>ROUND(I115*H115,2)</f>
        <v>0</v>
      </c>
      <c r="BL115" s="18" t="s">
        <v>138</v>
      </c>
      <c r="BM115" s="18" t="s">
        <v>627</v>
      </c>
    </row>
    <row r="116" spans="2:65" s="10" customFormat="1" ht="22.35" customHeight="1" x14ac:dyDescent="0.3">
      <c r="B116" s="165"/>
      <c r="C116" s="166"/>
      <c r="D116" s="181" t="s">
        <v>72</v>
      </c>
      <c r="E116" s="182" t="s">
        <v>628</v>
      </c>
      <c r="F116" s="182" t="s">
        <v>629</v>
      </c>
      <c r="G116" s="166"/>
      <c r="H116" s="166"/>
      <c r="I116" s="169"/>
      <c r="J116" s="183">
        <f>BK116</f>
        <v>0</v>
      </c>
      <c r="K116" s="166"/>
      <c r="L116" s="171"/>
      <c r="M116" s="172"/>
      <c r="N116" s="173"/>
      <c r="O116" s="173"/>
      <c r="P116" s="174">
        <f>SUM(P117:P135)</f>
        <v>0</v>
      </c>
      <c r="Q116" s="173"/>
      <c r="R116" s="174">
        <f>SUM(R117:R135)</f>
        <v>3.0184242000000001</v>
      </c>
      <c r="S116" s="173"/>
      <c r="T116" s="175">
        <f>SUM(T117:T135)</f>
        <v>2.64</v>
      </c>
      <c r="AR116" s="176" t="s">
        <v>81</v>
      </c>
      <c r="AT116" s="177" t="s">
        <v>72</v>
      </c>
      <c r="AU116" s="177" t="s">
        <v>81</v>
      </c>
      <c r="AY116" s="176" t="s">
        <v>129</v>
      </c>
      <c r="BK116" s="178">
        <f>SUM(BK117:BK135)</f>
        <v>0</v>
      </c>
    </row>
    <row r="117" spans="2:65" s="1" customFormat="1" ht="22.5" customHeight="1" x14ac:dyDescent="0.3">
      <c r="B117" s="35"/>
      <c r="C117" s="184" t="s">
        <v>195</v>
      </c>
      <c r="D117" s="184" t="s">
        <v>134</v>
      </c>
      <c r="E117" s="185" t="s">
        <v>805</v>
      </c>
      <c r="F117" s="186" t="s">
        <v>806</v>
      </c>
      <c r="G117" s="187" t="s">
        <v>137</v>
      </c>
      <c r="H117" s="188">
        <v>24</v>
      </c>
      <c r="I117" s="189"/>
      <c r="J117" s="190">
        <f>ROUND(I117*H117,2)</f>
        <v>0</v>
      </c>
      <c r="K117" s="186" t="s">
        <v>20</v>
      </c>
      <c r="L117" s="55"/>
      <c r="M117" s="191" t="s">
        <v>20</v>
      </c>
      <c r="N117" s="192" t="s">
        <v>44</v>
      </c>
      <c r="O117" s="36"/>
      <c r="P117" s="193">
        <f>O117*H117</f>
        <v>0</v>
      </c>
      <c r="Q117" s="193">
        <v>0</v>
      </c>
      <c r="R117" s="193">
        <f>Q117*H117</f>
        <v>0</v>
      </c>
      <c r="S117" s="193">
        <v>0</v>
      </c>
      <c r="T117" s="194">
        <f>S117*H117</f>
        <v>0</v>
      </c>
      <c r="AR117" s="18" t="s">
        <v>329</v>
      </c>
      <c r="AT117" s="18" t="s">
        <v>134</v>
      </c>
      <c r="AU117" s="18" t="s">
        <v>139</v>
      </c>
      <c r="AY117" s="18" t="s">
        <v>129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18" t="s">
        <v>22</v>
      </c>
      <c r="BK117" s="195">
        <f>ROUND(I117*H117,2)</f>
        <v>0</v>
      </c>
      <c r="BL117" s="18" t="s">
        <v>329</v>
      </c>
      <c r="BM117" s="18" t="s">
        <v>807</v>
      </c>
    </row>
    <row r="118" spans="2:65" s="11" customFormat="1" ht="13.5" x14ac:dyDescent="0.3">
      <c r="B118" s="196"/>
      <c r="C118" s="197"/>
      <c r="D118" s="198" t="s">
        <v>141</v>
      </c>
      <c r="E118" s="199" t="s">
        <v>20</v>
      </c>
      <c r="F118" s="200" t="s">
        <v>808</v>
      </c>
      <c r="G118" s="197"/>
      <c r="H118" s="201" t="s">
        <v>20</v>
      </c>
      <c r="I118" s="202"/>
      <c r="J118" s="197"/>
      <c r="K118" s="197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141</v>
      </c>
      <c r="AU118" s="207" t="s">
        <v>139</v>
      </c>
      <c r="AV118" s="11" t="s">
        <v>22</v>
      </c>
      <c r="AW118" s="11" t="s">
        <v>37</v>
      </c>
      <c r="AX118" s="11" t="s">
        <v>73</v>
      </c>
      <c r="AY118" s="207" t="s">
        <v>129</v>
      </c>
    </row>
    <row r="119" spans="2:65" s="12" customFormat="1" ht="13.5" x14ac:dyDescent="0.3">
      <c r="B119" s="208"/>
      <c r="C119" s="209"/>
      <c r="D119" s="210" t="s">
        <v>141</v>
      </c>
      <c r="E119" s="211" t="s">
        <v>20</v>
      </c>
      <c r="F119" s="212" t="s">
        <v>797</v>
      </c>
      <c r="G119" s="209"/>
      <c r="H119" s="213">
        <v>24</v>
      </c>
      <c r="I119" s="214"/>
      <c r="J119" s="209"/>
      <c r="K119" s="209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141</v>
      </c>
      <c r="AU119" s="219" t="s">
        <v>139</v>
      </c>
      <c r="AV119" s="12" t="s">
        <v>81</v>
      </c>
      <c r="AW119" s="12" t="s">
        <v>37</v>
      </c>
      <c r="AX119" s="12" t="s">
        <v>22</v>
      </c>
      <c r="AY119" s="219" t="s">
        <v>129</v>
      </c>
    </row>
    <row r="120" spans="2:65" s="1" customFormat="1" ht="22.5" customHeight="1" x14ac:dyDescent="0.3">
      <c r="B120" s="35"/>
      <c r="C120" s="258" t="s">
        <v>201</v>
      </c>
      <c r="D120" s="258" t="s">
        <v>633</v>
      </c>
      <c r="E120" s="259" t="s">
        <v>634</v>
      </c>
      <c r="F120" s="260" t="s">
        <v>635</v>
      </c>
      <c r="G120" s="261" t="s">
        <v>146</v>
      </c>
      <c r="H120" s="262">
        <v>0.66</v>
      </c>
      <c r="I120" s="263"/>
      <c r="J120" s="264">
        <f>ROUND(I120*H120,2)</f>
        <v>0</v>
      </c>
      <c r="K120" s="260" t="s">
        <v>147</v>
      </c>
      <c r="L120" s="265"/>
      <c r="M120" s="266" t="s">
        <v>20</v>
      </c>
      <c r="N120" s="267" t="s">
        <v>44</v>
      </c>
      <c r="O120" s="36"/>
      <c r="P120" s="193">
        <f>O120*H120</f>
        <v>0</v>
      </c>
      <c r="Q120" s="193">
        <v>0.55000000000000004</v>
      </c>
      <c r="R120" s="193">
        <f>Q120*H120</f>
        <v>0.36300000000000004</v>
      </c>
      <c r="S120" s="193">
        <v>0</v>
      </c>
      <c r="T120" s="194">
        <f>S120*H120</f>
        <v>0</v>
      </c>
      <c r="AR120" s="18" t="s">
        <v>636</v>
      </c>
      <c r="AT120" s="18" t="s">
        <v>633</v>
      </c>
      <c r="AU120" s="18" t="s">
        <v>139</v>
      </c>
      <c r="AY120" s="18" t="s">
        <v>129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18" t="s">
        <v>22</v>
      </c>
      <c r="BK120" s="195">
        <f>ROUND(I120*H120,2)</f>
        <v>0</v>
      </c>
      <c r="BL120" s="18" t="s">
        <v>329</v>
      </c>
      <c r="BM120" s="18" t="s">
        <v>637</v>
      </c>
    </row>
    <row r="121" spans="2:65" s="11" customFormat="1" ht="13.5" x14ac:dyDescent="0.3">
      <c r="B121" s="196"/>
      <c r="C121" s="197"/>
      <c r="D121" s="198" t="s">
        <v>141</v>
      </c>
      <c r="E121" s="199" t="s">
        <v>20</v>
      </c>
      <c r="F121" s="200" t="s">
        <v>638</v>
      </c>
      <c r="G121" s="197"/>
      <c r="H121" s="201" t="s">
        <v>20</v>
      </c>
      <c r="I121" s="202"/>
      <c r="J121" s="197"/>
      <c r="K121" s="197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141</v>
      </c>
      <c r="AU121" s="207" t="s">
        <v>139</v>
      </c>
      <c r="AV121" s="11" t="s">
        <v>22</v>
      </c>
      <c r="AW121" s="11" t="s">
        <v>37</v>
      </c>
      <c r="AX121" s="11" t="s">
        <v>73</v>
      </c>
      <c r="AY121" s="207" t="s">
        <v>129</v>
      </c>
    </row>
    <row r="122" spans="2:65" s="11" customFormat="1" ht="13.5" x14ac:dyDescent="0.3">
      <c r="B122" s="196"/>
      <c r="C122" s="197"/>
      <c r="D122" s="198" t="s">
        <v>141</v>
      </c>
      <c r="E122" s="199" t="s">
        <v>20</v>
      </c>
      <c r="F122" s="200" t="s">
        <v>809</v>
      </c>
      <c r="G122" s="197"/>
      <c r="H122" s="201" t="s">
        <v>20</v>
      </c>
      <c r="I122" s="202"/>
      <c r="J122" s="197"/>
      <c r="K122" s="197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141</v>
      </c>
      <c r="AU122" s="207" t="s">
        <v>139</v>
      </c>
      <c r="AV122" s="11" t="s">
        <v>22</v>
      </c>
      <c r="AW122" s="11" t="s">
        <v>37</v>
      </c>
      <c r="AX122" s="11" t="s">
        <v>73</v>
      </c>
      <c r="AY122" s="207" t="s">
        <v>129</v>
      </c>
    </row>
    <row r="123" spans="2:65" s="12" customFormat="1" ht="13.5" x14ac:dyDescent="0.3">
      <c r="B123" s="208"/>
      <c r="C123" s="209"/>
      <c r="D123" s="210" t="s">
        <v>141</v>
      </c>
      <c r="E123" s="211" t="s">
        <v>20</v>
      </c>
      <c r="F123" s="212" t="s">
        <v>810</v>
      </c>
      <c r="G123" s="209"/>
      <c r="H123" s="213">
        <v>0.66</v>
      </c>
      <c r="I123" s="214"/>
      <c r="J123" s="209"/>
      <c r="K123" s="209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141</v>
      </c>
      <c r="AU123" s="219" t="s">
        <v>139</v>
      </c>
      <c r="AV123" s="12" t="s">
        <v>81</v>
      </c>
      <c r="AW123" s="12" t="s">
        <v>37</v>
      </c>
      <c r="AX123" s="12" t="s">
        <v>22</v>
      </c>
      <c r="AY123" s="219" t="s">
        <v>129</v>
      </c>
    </row>
    <row r="124" spans="2:65" s="1" customFormat="1" ht="22.5" customHeight="1" x14ac:dyDescent="0.3">
      <c r="B124" s="35"/>
      <c r="C124" s="184" t="s">
        <v>207</v>
      </c>
      <c r="D124" s="184" t="s">
        <v>134</v>
      </c>
      <c r="E124" s="185" t="s">
        <v>656</v>
      </c>
      <c r="F124" s="186" t="s">
        <v>657</v>
      </c>
      <c r="G124" s="187" t="s">
        <v>146</v>
      </c>
      <c r="H124" s="188">
        <v>0.66</v>
      </c>
      <c r="I124" s="189"/>
      <c r="J124" s="190">
        <f>ROUND(I124*H124,2)</f>
        <v>0</v>
      </c>
      <c r="K124" s="186" t="s">
        <v>147</v>
      </c>
      <c r="L124" s="55"/>
      <c r="M124" s="191" t="s">
        <v>20</v>
      </c>
      <c r="N124" s="192" t="s">
        <v>44</v>
      </c>
      <c r="O124" s="36"/>
      <c r="P124" s="193">
        <f>O124*H124</f>
        <v>0</v>
      </c>
      <c r="Q124" s="193">
        <v>2.3369999999999998E-2</v>
      </c>
      <c r="R124" s="193">
        <f>Q124*H124</f>
        <v>1.5424199999999999E-2</v>
      </c>
      <c r="S124" s="193">
        <v>0</v>
      </c>
      <c r="T124" s="194">
        <f>S124*H124</f>
        <v>0</v>
      </c>
      <c r="AR124" s="18" t="s">
        <v>329</v>
      </c>
      <c r="AT124" s="18" t="s">
        <v>134</v>
      </c>
      <c r="AU124" s="18" t="s">
        <v>139</v>
      </c>
      <c r="AY124" s="18" t="s">
        <v>129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8" t="s">
        <v>22</v>
      </c>
      <c r="BK124" s="195">
        <f>ROUND(I124*H124,2)</f>
        <v>0</v>
      </c>
      <c r="BL124" s="18" t="s">
        <v>329</v>
      </c>
      <c r="BM124" s="18" t="s">
        <v>658</v>
      </c>
    </row>
    <row r="125" spans="2:65" s="11" customFormat="1" ht="13.5" x14ac:dyDescent="0.3">
      <c r="B125" s="196"/>
      <c r="C125" s="197"/>
      <c r="D125" s="198" t="s">
        <v>141</v>
      </c>
      <c r="E125" s="199" t="s">
        <v>20</v>
      </c>
      <c r="F125" s="200" t="s">
        <v>811</v>
      </c>
      <c r="G125" s="197"/>
      <c r="H125" s="201" t="s">
        <v>20</v>
      </c>
      <c r="I125" s="202"/>
      <c r="J125" s="197"/>
      <c r="K125" s="197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141</v>
      </c>
      <c r="AU125" s="207" t="s">
        <v>139</v>
      </c>
      <c r="AV125" s="11" t="s">
        <v>22</v>
      </c>
      <c r="AW125" s="11" t="s">
        <v>37</v>
      </c>
      <c r="AX125" s="11" t="s">
        <v>73</v>
      </c>
      <c r="AY125" s="207" t="s">
        <v>129</v>
      </c>
    </row>
    <row r="126" spans="2:65" s="12" customFormat="1" ht="13.5" x14ac:dyDescent="0.3">
      <c r="B126" s="208"/>
      <c r="C126" s="209"/>
      <c r="D126" s="210" t="s">
        <v>141</v>
      </c>
      <c r="E126" s="211" t="s">
        <v>20</v>
      </c>
      <c r="F126" s="212" t="s">
        <v>812</v>
      </c>
      <c r="G126" s="209"/>
      <c r="H126" s="213">
        <v>0.66</v>
      </c>
      <c r="I126" s="214"/>
      <c r="J126" s="209"/>
      <c r="K126" s="209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141</v>
      </c>
      <c r="AU126" s="219" t="s">
        <v>139</v>
      </c>
      <c r="AV126" s="12" t="s">
        <v>81</v>
      </c>
      <c r="AW126" s="12" t="s">
        <v>37</v>
      </c>
      <c r="AX126" s="12" t="s">
        <v>22</v>
      </c>
      <c r="AY126" s="219" t="s">
        <v>129</v>
      </c>
    </row>
    <row r="127" spans="2:65" s="1" customFormat="1" ht="22.5" customHeight="1" x14ac:dyDescent="0.3">
      <c r="B127" s="35"/>
      <c r="C127" s="184" t="s">
        <v>315</v>
      </c>
      <c r="D127" s="184" t="s">
        <v>134</v>
      </c>
      <c r="E127" s="185" t="s">
        <v>813</v>
      </c>
      <c r="F127" s="186" t="s">
        <v>814</v>
      </c>
      <c r="G127" s="187" t="s">
        <v>146</v>
      </c>
      <c r="H127" s="188">
        <v>4.8</v>
      </c>
      <c r="I127" s="189"/>
      <c r="J127" s="190">
        <f>ROUND(I127*H127,2)</f>
        <v>0</v>
      </c>
      <c r="K127" s="186" t="s">
        <v>20</v>
      </c>
      <c r="L127" s="55"/>
      <c r="M127" s="191" t="s">
        <v>20</v>
      </c>
      <c r="N127" s="192" t="s">
        <v>44</v>
      </c>
      <c r="O127" s="36"/>
      <c r="P127" s="193">
        <f>O127*H127</f>
        <v>0</v>
      </c>
      <c r="Q127" s="193">
        <v>0.55000000000000004</v>
      </c>
      <c r="R127" s="193">
        <f>Q127*H127</f>
        <v>2.64</v>
      </c>
      <c r="S127" s="193">
        <v>0.55000000000000004</v>
      </c>
      <c r="T127" s="194">
        <f>S127*H127</f>
        <v>2.64</v>
      </c>
      <c r="AR127" s="18" t="s">
        <v>138</v>
      </c>
      <c r="AT127" s="18" t="s">
        <v>134</v>
      </c>
      <c r="AU127" s="18" t="s">
        <v>139</v>
      </c>
      <c r="AY127" s="18" t="s">
        <v>129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8" t="s">
        <v>22</v>
      </c>
      <c r="BK127" s="195">
        <f>ROUND(I127*H127,2)</f>
        <v>0</v>
      </c>
      <c r="BL127" s="18" t="s">
        <v>138</v>
      </c>
      <c r="BM127" s="18" t="s">
        <v>815</v>
      </c>
    </row>
    <row r="128" spans="2:65" s="11" customFormat="1" ht="13.5" x14ac:dyDescent="0.3">
      <c r="B128" s="196"/>
      <c r="C128" s="197"/>
      <c r="D128" s="198" t="s">
        <v>141</v>
      </c>
      <c r="E128" s="199" t="s">
        <v>20</v>
      </c>
      <c r="F128" s="200" t="s">
        <v>816</v>
      </c>
      <c r="G128" s="197"/>
      <c r="H128" s="201" t="s">
        <v>20</v>
      </c>
      <c r="I128" s="202"/>
      <c r="J128" s="197"/>
      <c r="K128" s="197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141</v>
      </c>
      <c r="AU128" s="207" t="s">
        <v>139</v>
      </c>
      <c r="AV128" s="11" t="s">
        <v>22</v>
      </c>
      <c r="AW128" s="11" t="s">
        <v>37</v>
      </c>
      <c r="AX128" s="11" t="s">
        <v>73</v>
      </c>
      <c r="AY128" s="207" t="s">
        <v>129</v>
      </c>
    </row>
    <row r="129" spans="2:65" s="11" customFormat="1" ht="13.5" x14ac:dyDescent="0.3">
      <c r="B129" s="196"/>
      <c r="C129" s="197"/>
      <c r="D129" s="198" t="s">
        <v>141</v>
      </c>
      <c r="E129" s="199" t="s">
        <v>20</v>
      </c>
      <c r="F129" s="200" t="s">
        <v>665</v>
      </c>
      <c r="G129" s="197"/>
      <c r="H129" s="201" t="s">
        <v>20</v>
      </c>
      <c r="I129" s="202"/>
      <c r="J129" s="197"/>
      <c r="K129" s="197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141</v>
      </c>
      <c r="AU129" s="207" t="s">
        <v>139</v>
      </c>
      <c r="AV129" s="11" t="s">
        <v>22</v>
      </c>
      <c r="AW129" s="11" t="s">
        <v>37</v>
      </c>
      <c r="AX129" s="11" t="s">
        <v>73</v>
      </c>
      <c r="AY129" s="207" t="s">
        <v>129</v>
      </c>
    </row>
    <row r="130" spans="2:65" s="11" customFormat="1" ht="13.5" x14ac:dyDescent="0.3">
      <c r="B130" s="196"/>
      <c r="C130" s="197"/>
      <c r="D130" s="198" t="s">
        <v>141</v>
      </c>
      <c r="E130" s="199" t="s">
        <v>20</v>
      </c>
      <c r="F130" s="200" t="s">
        <v>666</v>
      </c>
      <c r="G130" s="197"/>
      <c r="H130" s="201" t="s">
        <v>20</v>
      </c>
      <c r="I130" s="202"/>
      <c r="J130" s="197"/>
      <c r="K130" s="197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141</v>
      </c>
      <c r="AU130" s="207" t="s">
        <v>139</v>
      </c>
      <c r="AV130" s="11" t="s">
        <v>22</v>
      </c>
      <c r="AW130" s="11" t="s">
        <v>37</v>
      </c>
      <c r="AX130" s="11" t="s">
        <v>73</v>
      </c>
      <c r="AY130" s="207" t="s">
        <v>129</v>
      </c>
    </row>
    <row r="131" spans="2:65" s="11" customFormat="1" ht="13.5" x14ac:dyDescent="0.3">
      <c r="B131" s="196"/>
      <c r="C131" s="197"/>
      <c r="D131" s="198" t="s">
        <v>141</v>
      </c>
      <c r="E131" s="199" t="s">
        <v>20</v>
      </c>
      <c r="F131" s="200" t="s">
        <v>667</v>
      </c>
      <c r="G131" s="197"/>
      <c r="H131" s="201" t="s">
        <v>20</v>
      </c>
      <c r="I131" s="202"/>
      <c r="J131" s="197"/>
      <c r="K131" s="197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141</v>
      </c>
      <c r="AU131" s="207" t="s">
        <v>139</v>
      </c>
      <c r="AV131" s="11" t="s">
        <v>22</v>
      </c>
      <c r="AW131" s="11" t="s">
        <v>37</v>
      </c>
      <c r="AX131" s="11" t="s">
        <v>73</v>
      </c>
      <c r="AY131" s="207" t="s">
        <v>129</v>
      </c>
    </row>
    <row r="132" spans="2:65" s="11" customFormat="1" ht="13.5" x14ac:dyDescent="0.3">
      <c r="B132" s="196"/>
      <c r="C132" s="197"/>
      <c r="D132" s="198" t="s">
        <v>141</v>
      </c>
      <c r="E132" s="199" t="s">
        <v>20</v>
      </c>
      <c r="F132" s="200" t="s">
        <v>668</v>
      </c>
      <c r="G132" s="197"/>
      <c r="H132" s="201" t="s">
        <v>20</v>
      </c>
      <c r="I132" s="202"/>
      <c r="J132" s="197"/>
      <c r="K132" s="197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141</v>
      </c>
      <c r="AU132" s="207" t="s">
        <v>139</v>
      </c>
      <c r="AV132" s="11" t="s">
        <v>22</v>
      </c>
      <c r="AW132" s="11" t="s">
        <v>37</v>
      </c>
      <c r="AX132" s="11" t="s">
        <v>73</v>
      </c>
      <c r="AY132" s="207" t="s">
        <v>129</v>
      </c>
    </row>
    <row r="133" spans="2:65" s="11" customFormat="1" ht="13.5" x14ac:dyDescent="0.3">
      <c r="B133" s="196"/>
      <c r="C133" s="197"/>
      <c r="D133" s="198" t="s">
        <v>141</v>
      </c>
      <c r="E133" s="199" t="s">
        <v>20</v>
      </c>
      <c r="F133" s="200" t="s">
        <v>817</v>
      </c>
      <c r="G133" s="197"/>
      <c r="H133" s="201" t="s">
        <v>20</v>
      </c>
      <c r="I133" s="202"/>
      <c r="J133" s="197"/>
      <c r="K133" s="197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141</v>
      </c>
      <c r="AU133" s="207" t="s">
        <v>139</v>
      </c>
      <c r="AV133" s="11" t="s">
        <v>22</v>
      </c>
      <c r="AW133" s="11" t="s">
        <v>37</v>
      </c>
      <c r="AX133" s="11" t="s">
        <v>73</v>
      </c>
      <c r="AY133" s="207" t="s">
        <v>129</v>
      </c>
    </row>
    <row r="134" spans="2:65" s="12" customFormat="1" ht="13.5" x14ac:dyDescent="0.3">
      <c r="B134" s="208"/>
      <c r="C134" s="209"/>
      <c r="D134" s="210" t="s">
        <v>141</v>
      </c>
      <c r="E134" s="211" t="s">
        <v>20</v>
      </c>
      <c r="F134" s="212" t="s">
        <v>818</v>
      </c>
      <c r="G134" s="209"/>
      <c r="H134" s="213">
        <v>4.8</v>
      </c>
      <c r="I134" s="214"/>
      <c r="J134" s="209"/>
      <c r="K134" s="209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141</v>
      </c>
      <c r="AU134" s="219" t="s">
        <v>139</v>
      </c>
      <c r="AV134" s="12" t="s">
        <v>81</v>
      </c>
      <c r="AW134" s="12" t="s">
        <v>37</v>
      </c>
      <c r="AX134" s="12" t="s">
        <v>22</v>
      </c>
      <c r="AY134" s="219" t="s">
        <v>129</v>
      </c>
    </row>
    <row r="135" spans="2:65" s="1" customFormat="1" ht="22.5" customHeight="1" x14ac:dyDescent="0.3">
      <c r="B135" s="35"/>
      <c r="C135" s="184" t="s">
        <v>8</v>
      </c>
      <c r="D135" s="184" t="s">
        <v>134</v>
      </c>
      <c r="E135" s="185" t="s">
        <v>712</v>
      </c>
      <c r="F135" s="186" t="s">
        <v>713</v>
      </c>
      <c r="G135" s="187" t="s">
        <v>181</v>
      </c>
      <c r="H135" s="188">
        <v>0.378</v>
      </c>
      <c r="I135" s="189"/>
      <c r="J135" s="190">
        <f>ROUND(I135*H135,2)</f>
        <v>0</v>
      </c>
      <c r="K135" s="186" t="s">
        <v>147</v>
      </c>
      <c r="L135" s="55"/>
      <c r="M135" s="191" t="s">
        <v>20</v>
      </c>
      <c r="N135" s="192" t="s">
        <v>44</v>
      </c>
      <c r="O135" s="36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AR135" s="18" t="s">
        <v>138</v>
      </c>
      <c r="AT135" s="18" t="s">
        <v>134</v>
      </c>
      <c r="AU135" s="18" t="s">
        <v>139</v>
      </c>
      <c r="AY135" s="18" t="s">
        <v>129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8" t="s">
        <v>22</v>
      </c>
      <c r="BK135" s="195">
        <f>ROUND(I135*H135,2)</f>
        <v>0</v>
      </c>
      <c r="BL135" s="18" t="s">
        <v>138</v>
      </c>
      <c r="BM135" s="18" t="s">
        <v>714</v>
      </c>
    </row>
    <row r="136" spans="2:65" s="10" customFormat="1" ht="22.35" customHeight="1" x14ac:dyDescent="0.3">
      <c r="B136" s="165"/>
      <c r="C136" s="166"/>
      <c r="D136" s="181" t="s">
        <v>72</v>
      </c>
      <c r="E136" s="182" t="s">
        <v>715</v>
      </c>
      <c r="F136" s="182" t="s">
        <v>716</v>
      </c>
      <c r="G136" s="166"/>
      <c r="H136" s="166"/>
      <c r="I136" s="169"/>
      <c r="J136" s="183">
        <f>BK136</f>
        <v>0</v>
      </c>
      <c r="K136" s="166"/>
      <c r="L136" s="171"/>
      <c r="M136" s="172"/>
      <c r="N136" s="173"/>
      <c r="O136" s="173"/>
      <c r="P136" s="174">
        <f>SUM(P137:P138)</f>
        <v>0</v>
      </c>
      <c r="Q136" s="173"/>
      <c r="R136" s="174">
        <f>SUM(R137:R138)</f>
        <v>6.3840000000000008E-2</v>
      </c>
      <c r="S136" s="173"/>
      <c r="T136" s="175">
        <f>SUM(T137:T138)</f>
        <v>0</v>
      </c>
      <c r="AR136" s="176" t="s">
        <v>81</v>
      </c>
      <c r="AT136" s="177" t="s">
        <v>72</v>
      </c>
      <c r="AU136" s="177" t="s">
        <v>81</v>
      </c>
      <c r="AY136" s="176" t="s">
        <v>129</v>
      </c>
      <c r="BK136" s="178">
        <f>SUM(BK137:BK138)</f>
        <v>0</v>
      </c>
    </row>
    <row r="137" spans="2:65" s="1" customFormat="1" ht="44.25" customHeight="1" x14ac:dyDescent="0.3">
      <c r="B137" s="35"/>
      <c r="C137" s="184" t="s">
        <v>329</v>
      </c>
      <c r="D137" s="184" t="s">
        <v>134</v>
      </c>
      <c r="E137" s="185" t="s">
        <v>819</v>
      </c>
      <c r="F137" s="186" t="s">
        <v>820</v>
      </c>
      <c r="G137" s="187" t="s">
        <v>137</v>
      </c>
      <c r="H137" s="188">
        <v>24</v>
      </c>
      <c r="I137" s="189"/>
      <c r="J137" s="190">
        <f>ROUND(I137*H137,2)</f>
        <v>0</v>
      </c>
      <c r="K137" s="186" t="s">
        <v>20</v>
      </c>
      <c r="L137" s="55"/>
      <c r="M137" s="191" t="s">
        <v>20</v>
      </c>
      <c r="N137" s="192" t="s">
        <v>44</v>
      </c>
      <c r="O137" s="36"/>
      <c r="P137" s="193">
        <f>O137*H137</f>
        <v>0</v>
      </c>
      <c r="Q137" s="193">
        <v>2.66E-3</v>
      </c>
      <c r="R137" s="193">
        <f>Q137*H137</f>
        <v>6.3840000000000008E-2</v>
      </c>
      <c r="S137" s="193">
        <v>0</v>
      </c>
      <c r="T137" s="194">
        <f>S137*H137</f>
        <v>0</v>
      </c>
      <c r="AR137" s="18" t="s">
        <v>329</v>
      </c>
      <c r="AT137" s="18" t="s">
        <v>134</v>
      </c>
      <c r="AU137" s="18" t="s">
        <v>139</v>
      </c>
      <c r="AY137" s="18" t="s">
        <v>129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8" t="s">
        <v>22</v>
      </c>
      <c r="BK137" s="195">
        <f>ROUND(I137*H137,2)</f>
        <v>0</v>
      </c>
      <c r="BL137" s="18" t="s">
        <v>329</v>
      </c>
      <c r="BM137" s="18" t="s">
        <v>821</v>
      </c>
    </row>
    <row r="138" spans="2:65" s="1" customFormat="1" ht="22.5" customHeight="1" x14ac:dyDescent="0.3">
      <c r="B138" s="35"/>
      <c r="C138" s="184" t="s">
        <v>340</v>
      </c>
      <c r="D138" s="184" t="s">
        <v>134</v>
      </c>
      <c r="E138" s="185" t="s">
        <v>732</v>
      </c>
      <c r="F138" s="186" t="s">
        <v>733</v>
      </c>
      <c r="G138" s="187" t="s">
        <v>181</v>
      </c>
      <c r="H138" s="188">
        <v>6.4000000000000001E-2</v>
      </c>
      <c r="I138" s="189"/>
      <c r="J138" s="190">
        <f>ROUND(I138*H138,2)</f>
        <v>0</v>
      </c>
      <c r="K138" s="186" t="s">
        <v>147</v>
      </c>
      <c r="L138" s="55"/>
      <c r="M138" s="191" t="s">
        <v>20</v>
      </c>
      <c r="N138" s="192" t="s">
        <v>44</v>
      </c>
      <c r="O138" s="36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AR138" s="18" t="s">
        <v>329</v>
      </c>
      <c r="AT138" s="18" t="s">
        <v>134</v>
      </c>
      <c r="AU138" s="18" t="s">
        <v>139</v>
      </c>
      <c r="AY138" s="18" t="s">
        <v>129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8" t="s">
        <v>22</v>
      </c>
      <c r="BK138" s="195">
        <f>ROUND(I138*H138,2)</f>
        <v>0</v>
      </c>
      <c r="BL138" s="18" t="s">
        <v>329</v>
      </c>
      <c r="BM138" s="18" t="s">
        <v>734</v>
      </c>
    </row>
    <row r="139" spans="2:65" s="10" customFormat="1" ht="22.35" customHeight="1" x14ac:dyDescent="0.3">
      <c r="B139" s="165"/>
      <c r="C139" s="166"/>
      <c r="D139" s="181" t="s">
        <v>72</v>
      </c>
      <c r="E139" s="182" t="s">
        <v>755</v>
      </c>
      <c r="F139" s="182" t="s">
        <v>756</v>
      </c>
      <c r="G139" s="166"/>
      <c r="H139" s="166"/>
      <c r="I139" s="169"/>
      <c r="J139" s="183">
        <f>BK139</f>
        <v>0</v>
      </c>
      <c r="K139" s="166"/>
      <c r="L139" s="171"/>
      <c r="M139" s="172"/>
      <c r="N139" s="173"/>
      <c r="O139" s="173"/>
      <c r="P139" s="174">
        <f>SUM(P140:P145)</f>
        <v>0</v>
      </c>
      <c r="Q139" s="173"/>
      <c r="R139" s="174">
        <f>SUM(R140:R145)</f>
        <v>2.3040000000000001E-2</v>
      </c>
      <c r="S139" s="173"/>
      <c r="T139" s="175">
        <f>SUM(T140:T145)</f>
        <v>0</v>
      </c>
      <c r="AR139" s="176" t="s">
        <v>81</v>
      </c>
      <c r="AT139" s="177" t="s">
        <v>72</v>
      </c>
      <c r="AU139" s="177" t="s">
        <v>81</v>
      </c>
      <c r="AY139" s="176" t="s">
        <v>129</v>
      </c>
      <c r="BK139" s="178">
        <f>SUM(BK140:BK145)</f>
        <v>0</v>
      </c>
    </row>
    <row r="140" spans="2:65" s="1" customFormat="1" ht="22.5" customHeight="1" x14ac:dyDescent="0.3">
      <c r="B140" s="35"/>
      <c r="C140" s="184" t="s">
        <v>343</v>
      </c>
      <c r="D140" s="184" t="s">
        <v>134</v>
      </c>
      <c r="E140" s="185" t="s">
        <v>770</v>
      </c>
      <c r="F140" s="186" t="s">
        <v>771</v>
      </c>
      <c r="G140" s="187" t="s">
        <v>137</v>
      </c>
      <c r="H140" s="188">
        <v>144</v>
      </c>
      <c r="I140" s="189"/>
      <c r="J140" s="190">
        <f>ROUND(I140*H140,2)</f>
        <v>0</v>
      </c>
      <c r="K140" s="186" t="s">
        <v>147</v>
      </c>
      <c r="L140" s="55"/>
      <c r="M140" s="191" t="s">
        <v>20</v>
      </c>
      <c r="N140" s="192" t="s">
        <v>44</v>
      </c>
      <c r="O140" s="36"/>
      <c r="P140" s="193">
        <f>O140*H140</f>
        <v>0</v>
      </c>
      <c r="Q140" s="193">
        <v>1.6000000000000001E-4</v>
      </c>
      <c r="R140" s="193">
        <f>Q140*H140</f>
        <v>2.3040000000000001E-2</v>
      </c>
      <c r="S140" s="193">
        <v>0</v>
      </c>
      <c r="T140" s="194">
        <f>S140*H140</f>
        <v>0</v>
      </c>
      <c r="AR140" s="18" t="s">
        <v>329</v>
      </c>
      <c r="AT140" s="18" t="s">
        <v>134</v>
      </c>
      <c r="AU140" s="18" t="s">
        <v>139</v>
      </c>
      <c r="AY140" s="18" t="s">
        <v>129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8" t="s">
        <v>22</v>
      </c>
      <c r="BK140" s="195">
        <f>ROUND(I140*H140,2)</f>
        <v>0</v>
      </c>
      <c r="BL140" s="18" t="s">
        <v>329</v>
      </c>
      <c r="BM140" s="18" t="s">
        <v>772</v>
      </c>
    </row>
    <row r="141" spans="2:65" s="11" customFormat="1" ht="13.5" x14ac:dyDescent="0.3">
      <c r="B141" s="196"/>
      <c r="C141" s="197"/>
      <c r="D141" s="198" t="s">
        <v>141</v>
      </c>
      <c r="E141" s="199" t="s">
        <v>20</v>
      </c>
      <c r="F141" s="200" t="s">
        <v>822</v>
      </c>
      <c r="G141" s="197"/>
      <c r="H141" s="201" t="s">
        <v>20</v>
      </c>
      <c r="I141" s="202"/>
      <c r="J141" s="197"/>
      <c r="K141" s="197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141</v>
      </c>
      <c r="AU141" s="207" t="s">
        <v>139</v>
      </c>
      <c r="AV141" s="11" t="s">
        <v>22</v>
      </c>
      <c r="AW141" s="11" t="s">
        <v>37</v>
      </c>
      <c r="AX141" s="11" t="s">
        <v>73</v>
      </c>
      <c r="AY141" s="207" t="s">
        <v>129</v>
      </c>
    </row>
    <row r="142" spans="2:65" s="12" customFormat="1" ht="13.5" x14ac:dyDescent="0.3">
      <c r="B142" s="208"/>
      <c r="C142" s="209"/>
      <c r="D142" s="198" t="s">
        <v>141</v>
      </c>
      <c r="E142" s="220" t="s">
        <v>20</v>
      </c>
      <c r="F142" s="221" t="s">
        <v>823</v>
      </c>
      <c r="G142" s="209"/>
      <c r="H142" s="222">
        <v>48</v>
      </c>
      <c r="I142" s="214"/>
      <c r="J142" s="209"/>
      <c r="K142" s="209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141</v>
      </c>
      <c r="AU142" s="219" t="s">
        <v>139</v>
      </c>
      <c r="AV142" s="12" t="s">
        <v>81</v>
      </c>
      <c r="AW142" s="12" t="s">
        <v>37</v>
      </c>
      <c r="AX142" s="12" t="s">
        <v>73</v>
      </c>
      <c r="AY142" s="219" t="s">
        <v>129</v>
      </c>
    </row>
    <row r="143" spans="2:65" s="11" customFormat="1" ht="13.5" x14ac:dyDescent="0.3">
      <c r="B143" s="196"/>
      <c r="C143" s="197"/>
      <c r="D143" s="198" t="s">
        <v>141</v>
      </c>
      <c r="E143" s="199" t="s">
        <v>20</v>
      </c>
      <c r="F143" s="200" t="s">
        <v>824</v>
      </c>
      <c r="G143" s="197"/>
      <c r="H143" s="201" t="s">
        <v>20</v>
      </c>
      <c r="I143" s="202"/>
      <c r="J143" s="197"/>
      <c r="K143" s="197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141</v>
      </c>
      <c r="AU143" s="207" t="s">
        <v>139</v>
      </c>
      <c r="AV143" s="11" t="s">
        <v>22</v>
      </c>
      <c r="AW143" s="11" t="s">
        <v>37</v>
      </c>
      <c r="AX143" s="11" t="s">
        <v>73</v>
      </c>
      <c r="AY143" s="207" t="s">
        <v>129</v>
      </c>
    </row>
    <row r="144" spans="2:65" s="12" customFormat="1" ht="13.5" x14ac:dyDescent="0.3">
      <c r="B144" s="208"/>
      <c r="C144" s="209"/>
      <c r="D144" s="198" t="s">
        <v>141</v>
      </c>
      <c r="E144" s="220" t="s">
        <v>20</v>
      </c>
      <c r="F144" s="221" t="s">
        <v>825</v>
      </c>
      <c r="G144" s="209"/>
      <c r="H144" s="222">
        <v>96</v>
      </c>
      <c r="I144" s="214"/>
      <c r="J144" s="209"/>
      <c r="K144" s="209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141</v>
      </c>
      <c r="AU144" s="219" t="s">
        <v>139</v>
      </c>
      <c r="AV144" s="12" t="s">
        <v>81</v>
      </c>
      <c r="AW144" s="12" t="s">
        <v>37</v>
      </c>
      <c r="AX144" s="12" t="s">
        <v>73</v>
      </c>
      <c r="AY144" s="219" t="s">
        <v>129</v>
      </c>
    </row>
    <row r="145" spans="2:51" s="14" customFormat="1" ht="13.5" x14ac:dyDescent="0.3">
      <c r="B145" s="238"/>
      <c r="C145" s="239"/>
      <c r="D145" s="198" t="s">
        <v>141</v>
      </c>
      <c r="E145" s="252" t="s">
        <v>20</v>
      </c>
      <c r="F145" s="253" t="s">
        <v>249</v>
      </c>
      <c r="G145" s="239"/>
      <c r="H145" s="254">
        <v>144</v>
      </c>
      <c r="I145" s="243"/>
      <c r="J145" s="239"/>
      <c r="K145" s="239"/>
      <c r="L145" s="244"/>
      <c r="M145" s="255"/>
      <c r="N145" s="256"/>
      <c r="O145" s="256"/>
      <c r="P145" s="256"/>
      <c r="Q145" s="256"/>
      <c r="R145" s="256"/>
      <c r="S145" s="256"/>
      <c r="T145" s="257"/>
      <c r="AT145" s="248" t="s">
        <v>141</v>
      </c>
      <c r="AU145" s="248" t="s">
        <v>139</v>
      </c>
      <c r="AV145" s="14" t="s">
        <v>138</v>
      </c>
      <c r="AW145" s="14" t="s">
        <v>37</v>
      </c>
      <c r="AX145" s="14" t="s">
        <v>22</v>
      </c>
      <c r="AY145" s="248" t="s">
        <v>129</v>
      </c>
    </row>
    <row r="146" spans="2:51" s="1" customFormat="1" ht="6.95" customHeight="1" x14ac:dyDescent="0.3">
      <c r="B146" s="50"/>
      <c r="C146" s="51"/>
      <c r="D146" s="51"/>
      <c r="E146" s="51"/>
      <c r="F146" s="51"/>
      <c r="G146" s="51"/>
      <c r="H146" s="51"/>
      <c r="I146" s="128"/>
      <c r="J146" s="51"/>
      <c r="K146" s="51"/>
      <c r="L146" s="55"/>
    </row>
  </sheetData>
  <sheetProtection password="CC35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20"/>
      <c r="C1" s="320"/>
      <c r="D1" s="319" t="s">
        <v>1</v>
      </c>
      <c r="E1" s="320"/>
      <c r="F1" s="321" t="s">
        <v>866</v>
      </c>
      <c r="G1" s="326" t="s">
        <v>867</v>
      </c>
      <c r="H1" s="326"/>
      <c r="I1" s="327"/>
      <c r="J1" s="321" t="s">
        <v>868</v>
      </c>
      <c r="K1" s="319" t="s">
        <v>97</v>
      </c>
      <c r="L1" s="321" t="s">
        <v>869</v>
      </c>
      <c r="M1" s="321"/>
      <c r="N1" s="321"/>
      <c r="O1" s="321"/>
      <c r="P1" s="321"/>
      <c r="Q1" s="321"/>
      <c r="R1" s="321"/>
      <c r="S1" s="321"/>
      <c r="T1" s="321"/>
      <c r="U1" s="317"/>
      <c r="V1" s="31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96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05"/>
      <c r="J3" s="20"/>
      <c r="K3" s="21"/>
      <c r="AT3" s="18" t="s">
        <v>81</v>
      </c>
    </row>
    <row r="4" spans="1:70" ht="36.950000000000003" customHeight="1" x14ac:dyDescent="0.3">
      <c r="B4" s="22"/>
      <c r="C4" s="23"/>
      <c r="D4" s="24" t="s">
        <v>98</v>
      </c>
      <c r="E4" s="23"/>
      <c r="F4" s="23"/>
      <c r="G4" s="23"/>
      <c r="H4" s="23"/>
      <c r="I4" s="10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0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06"/>
      <c r="J6" s="23"/>
      <c r="K6" s="25"/>
    </row>
    <row r="7" spans="1:70" ht="22.5" customHeight="1" x14ac:dyDescent="0.3">
      <c r="B7" s="22"/>
      <c r="C7" s="23"/>
      <c r="D7" s="23"/>
      <c r="E7" s="313" t="str">
        <f>'Rekapitulace stavby'!K6</f>
        <v>Rekonstrukce kaple svaté Notburgy</v>
      </c>
      <c r="F7" s="279"/>
      <c r="G7" s="279"/>
      <c r="H7" s="279"/>
      <c r="I7" s="106"/>
      <c r="J7" s="23"/>
      <c r="K7" s="25"/>
    </row>
    <row r="8" spans="1:70" s="1" customFormat="1" x14ac:dyDescent="0.3">
      <c r="B8" s="35"/>
      <c r="C8" s="36"/>
      <c r="D8" s="31" t="s">
        <v>99</v>
      </c>
      <c r="E8" s="36"/>
      <c r="F8" s="36"/>
      <c r="G8" s="36"/>
      <c r="H8" s="36"/>
      <c r="I8" s="107"/>
      <c r="J8" s="36"/>
      <c r="K8" s="39"/>
    </row>
    <row r="9" spans="1:70" s="1" customFormat="1" ht="36.950000000000003" customHeight="1" x14ac:dyDescent="0.3">
      <c r="B9" s="35"/>
      <c r="C9" s="36"/>
      <c r="D9" s="36"/>
      <c r="E9" s="314" t="s">
        <v>826</v>
      </c>
      <c r="F9" s="286"/>
      <c r="G9" s="286"/>
      <c r="H9" s="286"/>
      <c r="I9" s="107"/>
      <c r="J9" s="36"/>
      <c r="K9" s="39"/>
    </row>
    <row r="10" spans="1:70" s="1" customFormat="1" ht="13.5" x14ac:dyDescent="0.3">
      <c r="B10" s="35"/>
      <c r="C10" s="36"/>
      <c r="D10" s="36"/>
      <c r="E10" s="36"/>
      <c r="F10" s="36"/>
      <c r="G10" s="36"/>
      <c r="H10" s="36"/>
      <c r="I10" s="107"/>
      <c r="J10" s="36"/>
      <c r="K10" s="39"/>
    </row>
    <row r="11" spans="1:70" s="1" customFormat="1" ht="14.45" customHeight="1" x14ac:dyDescent="0.3">
      <c r="B11" s="35"/>
      <c r="C11" s="36"/>
      <c r="D11" s="31" t="s">
        <v>19</v>
      </c>
      <c r="E11" s="36"/>
      <c r="F11" s="29" t="s">
        <v>20</v>
      </c>
      <c r="G11" s="36"/>
      <c r="H11" s="36"/>
      <c r="I11" s="108" t="s">
        <v>21</v>
      </c>
      <c r="J11" s="29" t="s">
        <v>20</v>
      </c>
      <c r="K11" s="39"/>
    </row>
    <row r="12" spans="1:70" s="1" customFormat="1" ht="14.45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08" t="s">
        <v>25</v>
      </c>
      <c r="J12" s="109" t="str">
        <f>'Rekapitulace stavby'!AN8</f>
        <v>6. 1. 2015</v>
      </c>
      <c r="K12" s="39"/>
    </row>
    <row r="13" spans="1:70" s="1" customFormat="1" ht="10.9" customHeight="1" x14ac:dyDescent="0.3">
      <c r="B13" s="35"/>
      <c r="C13" s="36"/>
      <c r="D13" s="36"/>
      <c r="E13" s="36"/>
      <c r="F13" s="36"/>
      <c r="G13" s="36"/>
      <c r="H13" s="36"/>
      <c r="I13" s="107"/>
      <c r="J13" s="36"/>
      <c r="K13" s="39"/>
    </row>
    <row r="14" spans="1:70" s="1" customFormat="1" ht="14.45" customHeight="1" x14ac:dyDescent="0.3">
      <c r="B14" s="35"/>
      <c r="C14" s="36"/>
      <c r="D14" s="31" t="s">
        <v>29</v>
      </c>
      <c r="E14" s="36"/>
      <c r="F14" s="36"/>
      <c r="G14" s="36"/>
      <c r="H14" s="36"/>
      <c r="I14" s="108" t="s">
        <v>30</v>
      </c>
      <c r="J14" s="29" t="s">
        <v>20</v>
      </c>
      <c r="K14" s="39"/>
    </row>
    <row r="15" spans="1:70" s="1" customFormat="1" ht="18" customHeight="1" x14ac:dyDescent="0.3">
      <c r="B15" s="35"/>
      <c r="C15" s="36"/>
      <c r="D15" s="36"/>
      <c r="E15" s="29" t="s">
        <v>31</v>
      </c>
      <c r="F15" s="36"/>
      <c r="G15" s="36"/>
      <c r="H15" s="36"/>
      <c r="I15" s="108" t="s">
        <v>32</v>
      </c>
      <c r="J15" s="29" t="s">
        <v>20</v>
      </c>
      <c r="K15" s="39"/>
    </row>
    <row r="16" spans="1:70" s="1" customFormat="1" ht="6.95" customHeight="1" x14ac:dyDescent="0.3">
      <c r="B16" s="35"/>
      <c r="C16" s="36"/>
      <c r="D16" s="36"/>
      <c r="E16" s="36"/>
      <c r="F16" s="36"/>
      <c r="G16" s="36"/>
      <c r="H16" s="36"/>
      <c r="I16" s="107"/>
      <c r="J16" s="36"/>
      <c r="K16" s="39"/>
    </row>
    <row r="17" spans="2:11" s="1" customFormat="1" ht="14.45" customHeight="1" x14ac:dyDescent="0.3">
      <c r="B17" s="35"/>
      <c r="C17" s="36"/>
      <c r="D17" s="31" t="s">
        <v>33</v>
      </c>
      <c r="E17" s="36"/>
      <c r="F17" s="36"/>
      <c r="G17" s="36"/>
      <c r="H17" s="36"/>
      <c r="I17" s="10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 x14ac:dyDescent="0.3">
      <c r="B19" s="35"/>
      <c r="C19" s="36"/>
      <c r="D19" s="36"/>
      <c r="E19" s="36"/>
      <c r="F19" s="36"/>
      <c r="G19" s="36"/>
      <c r="H19" s="36"/>
      <c r="I19" s="107"/>
      <c r="J19" s="36"/>
      <c r="K19" s="39"/>
    </row>
    <row r="20" spans="2:11" s="1" customFormat="1" ht="14.45" customHeight="1" x14ac:dyDescent="0.3">
      <c r="B20" s="35"/>
      <c r="C20" s="36"/>
      <c r="D20" s="31" t="s">
        <v>35</v>
      </c>
      <c r="E20" s="36"/>
      <c r="F20" s="36"/>
      <c r="G20" s="36"/>
      <c r="H20" s="36"/>
      <c r="I20" s="108" t="s">
        <v>30</v>
      </c>
      <c r="J20" s="29" t="s">
        <v>20</v>
      </c>
      <c r="K20" s="39"/>
    </row>
    <row r="21" spans="2:11" s="1" customFormat="1" ht="18" customHeight="1" x14ac:dyDescent="0.3">
      <c r="B21" s="35"/>
      <c r="C21" s="36"/>
      <c r="D21" s="36"/>
      <c r="E21" s="29" t="s">
        <v>101</v>
      </c>
      <c r="F21" s="36"/>
      <c r="G21" s="36"/>
      <c r="H21" s="36"/>
      <c r="I21" s="108" t="s">
        <v>32</v>
      </c>
      <c r="J21" s="29" t="s">
        <v>20</v>
      </c>
      <c r="K21" s="39"/>
    </row>
    <row r="22" spans="2:11" s="1" customFormat="1" ht="6.95" customHeight="1" x14ac:dyDescent="0.3">
      <c r="B22" s="35"/>
      <c r="C22" s="36"/>
      <c r="D22" s="36"/>
      <c r="E22" s="36"/>
      <c r="F22" s="36"/>
      <c r="G22" s="36"/>
      <c r="H22" s="36"/>
      <c r="I22" s="107"/>
      <c r="J22" s="36"/>
      <c r="K22" s="39"/>
    </row>
    <row r="23" spans="2:11" s="1" customFormat="1" ht="14.45" customHeight="1" x14ac:dyDescent="0.3">
      <c r="B23" s="35"/>
      <c r="C23" s="36"/>
      <c r="D23" s="31" t="s">
        <v>38</v>
      </c>
      <c r="E23" s="36"/>
      <c r="F23" s="36"/>
      <c r="G23" s="36"/>
      <c r="H23" s="36"/>
      <c r="I23" s="107"/>
      <c r="J23" s="36"/>
      <c r="K23" s="39"/>
    </row>
    <row r="24" spans="2:11" s="6" customFormat="1" ht="22.5" customHeight="1" x14ac:dyDescent="0.3">
      <c r="B24" s="110"/>
      <c r="C24" s="111"/>
      <c r="D24" s="111"/>
      <c r="E24" s="282" t="s">
        <v>20</v>
      </c>
      <c r="F24" s="315"/>
      <c r="G24" s="315"/>
      <c r="H24" s="315"/>
      <c r="I24" s="112"/>
      <c r="J24" s="111"/>
      <c r="K24" s="113"/>
    </row>
    <row r="25" spans="2:11" s="1" customFormat="1" ht="6.95" customHeight="1" x14ac:dyDescent="0.3">
      <c r="B25" s="35"/>
      <c r="C25" s="36"/>
      <c r="D25" s="36"/>
      <c r="E25" s="36"/>
      <c r="F25" s="36"/>
      <c r="G25" s="36"/>
      <c r="H25" s="36"/>
      <c r="I25" s="107"/>
      <c r="J25" s="36"/>
      <c r="K25" s="39"/>
    </row>
    <row r="26" spans="2:11" s="1" customFormat="1" ht="6.95" customHeight="1" x14ac:dyDescent="0.3">
      <c r="B26" s="35"/>
      <c r="C26" s="36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 x14ac:dyDescent="0.3">
      <c r="B27" s="35"/>
      <c r="C27" s="36"/>
      <c r="D27" s="116" t="s">
        <v>39</v>
      </c>
      <c r="E27" s="36"/>
      <c r="F27" s="36"/>
      <c r="G27" s="36"/>
      <c r="H27" s="36"/>
      <c r="I27" s="107"/>
      <c r="J27" s="117">
        <f>ROUND(J78,2)</f>
        <v>0</v>
      </c>
      <c r="K27" s="39"/>
    </row>
    <row r="28" spans="2:11" s="1" customFormat="1" ht="6.95" customHeight="1" x14ac:dyDescent="0.3">
      <c r="B28" s="35"/>
      <c r="C28" s="36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5" customHeight="1" x14ac:dyDescent="0.3">
      <c r="B29" s="35"/>
      <c r="C29" s="36"/>
      <c r="D29" s="36"/>
      <c r="E29" s="36"/>
      <c r="F29" s="40" t="s">
        <v>41</v>
      </c>
      <c r="G29" s="36"/>
      <c r="H29" s="36"/>
      <c r="I29" s="118" t="s">
        <v>40</v>
      </c>
      <c r="J29" s="40" t="s">
        <v>42</v>
      </c>
      <c r="K29" s="39"/>
    </row>
    <row r="30" spans="2:11" s="1" customFormat="1" ht="14.45" customHeight="1" x14ac:dyDescent="0.3">
      <c r="B30" s="35"/>
      <c r="C30" s="36"/>
      <c r="D30" s="43" t="s">
        <v>43</v>
      </c>
      <c r="E30" s="43" t="s">
        <v>44</v>
      </c>
      <c r="F30" s="119">
        <f>ROUND(SUM(BE78:BE89), 2)</f>
        <v>0</v>
      </c>
      <c r="G30" s="36"/>
      <c r="H30" s="36"/>
      <c r="I30" s="120">
        <v>0.21</v>
      </c>
      <c r="J30" s="119">
        <f>ROUND(ROUND((SUM(BE78:BE89)), 2)*I30, 2)</f>
        <v>0</v>
      </c>
      <c r="K30" s="39"/>
    </row>
    <row r="31" spans="2:11" s="1" customFormat="1" ht="14.45" customHeight="1" x14ac:dyDescent="0.3">
      <c r="B31" s="35"/>
      <c r="C31" s="36"/>
      <c r="D31" s="36"/>
      <c r="E31" s="43" t="s">
        <v>45</v>
      </c>
      <c r="F31" s="119">
        <f>ROUND(SUM(BF78:BF89), 2)</f>
        <v>0</v>
      </c>
      <c r="G31" s="36"/>
      <c r="H31" s="36"/>
      <c r="I31" s="120">
        <v>0.15</v>
      </c>
      <c r="J31" s="119">
        <f>ROUND(ROUND((SUM(BF78:BF89)), 2)*I31, 2)</f>
        <v>0</v>
      </c>
      <c r="K31" s="39"/>
    </row>
    <row r="32" spans="2:11" s="1" customFormat="1" ht="14.45" hidden="1" customHeight="1" x14ac:dyDescent="0.3">
      <c r="B32" s="35"/>
      <c r="C32" s="36"/>
      <c r="D32" s="36"/>
      <c r="E32" s="43" t="s">
        <v>46</v>
      </c>
      <c r="F32" s="119">
        <f>ROUND(SUM(BG78:BG89), 2)</f>
        <v>0</v>
      </c>
      <c r="G32" s="36"/>
      <c r="H32" s="36"/>
      <c r="I32" s="120">
        <v>0.21</v>
      </c>
      <c r="J32" s="119">
        <v>0</v>
      </c>
      <c r="K32" s="39"/>
    </row>
    <row r="33" spans="2:11" s="1" customFormat="1" ht="14.45" hidden="1" customHeight="1" x14ac:dyDescent="0.3">
      <c r="B33" s="35"/>
      <c r="C33" s="36"/>
      <c r="D33" s="36"/>
      <c r="E33" s="43" t="s">
        <v>47</v>
      </c>
      <c r="F33" s="119">
        <f>ROUND(SUM(BH78:BH89), 2)</f>
        <v>0</v>
      </c>
      <c r="G33" s="36"/>
      <c r="H33" s="36"/>
      <c r="I33" s="120">
        <v>0.15</v>
      </c>
      <c r="J33" s="119"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48</v>
      </c>
      <c r="F34" s="119">
        <f>ROUND(SUM(BI78:BI89), 2)</f>
        <v>0</v>
      </c>
      <c r="G34" s="36"/>
      <c r="H34" s="36"/>
      <c r="I34" s="120">
        <v>0</v>
      </c>
      <c r="J34" s="119">
        <v>0</v>
      </c>
      <c r="K34" s="39"/>
    </row>
    <row r="35" spans="2:11" s="1" customFormat="1" ht="6.95" customHeight="1" x14ac:dyDescent="0.3">
      <c r="B35" s="35"/>
      <c r="C35" s="36"/>
      <c r="D35" s="36"/>
      <c r="E35" s="36"/>
      <c r="F35" s="36"/>
      <c r="G35" s="36"/>
      <c r="H35" s="36"/>
      <c r="I35" s="107"/>
      <c r="J35" s="36"/>
      <c r="K35" s="39"/>
    </row>
    <row r="36" spans="2:11" s="1" customFormat="1" ht="25.35" customHeight="1" x14ac:dyDescent="0.3">
      <c r="B36" s="35"/>
      <c r="C36" s="121"/>
      <c r="D36" s="122" t="s">
        <v>49</v>
      </c>
      <c r="E36" s="73"/>
      <c r="F36" s="73"/>
      <c r="G36" s="123" t="s">
        <v>50</v>
      </c>
      <c r="H36" s="124" t="s">
        <v>51</v>
      </c>
      <c r="I36" s="125"/>
      <c r="J36" s="126">
        <f>SUM(J27:J34)</f>
        <v>0</v>
      </c>
      <c r="K36" s="127"/>
    </row>
    <row r="37" spans="2:11" s="1" customFormat="1" ht="14.45" customHeight="1" x14ac:dyDescent="0.3">
      <c r="B37" s="50"/>
      <c r="C37" s="51"/>
      <c r="D37" s="51"/>
      <c r="E37" s="51"/>
      <c r="F37" s="51"/>
      <c r="G37" s="51"/>
      <c r="H37" s="51"/>
      <c r="I37" s="128"/>
      <c r="J37" s="51"/>
      <c r="K37" s="52"/>
    </row>
    <row r="41" spans="2:11" s="1" customFormat="1" ht="6.95" customHeight="1" x14ac:dyDescent="0.3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0000000000003" customHeight="1" x14ac:dyDescent="0.3">
      <c r="B42" s="35"/>
      <c r="C42" s="24" t="s">
        <v>102</v>
      </c>
      <c r="D42" s="36"/>
      <c r="E42" s="36"/>
      <c r="F42" s="36"/>
      <c r="G42" s="36"/>
      <c r="H42" s="36"/>
      <c r="I42" s="107"/>
      <c r="J42" s="36"/>
      <c r="K42" s="39"/>
    </row>
    <row r="43" spans="2:11" s="1" customFormat="1" ht="6.95" customHeight="1" x14ac:dyDescent="0.3">
      <c r="B43" s="35"/>
      <c r="C43" s="36"/>
      <c r="D43" s="36"/>
      <c r="E43" s="36"/>
      <c r="F43" s="36"/>
      <c r="G43" s="36"/>
      <c r="H43" s="36"/>
      <c r="I43" s="107"/>
      <c r="J43" s="36"/>
      <c r="K43" s="39"/>
    </row>
    <row r="44" spans="2:11" s="1" customFormat="1" ht="14.45" customHeight="1" x14ac:dyDescent="0.3">
      <c r="B44" s="35"/>
      <c r="C44" s="31" t="s">
        <v>16</v>
      </c>
      <c r="D44" s="36"/>
      <c r="E44" s="36"/>
      <c r="F44" s="36"/>
      <c r="G44" s="36"/>
      <c r="H44" s="36"/>
      <c r="I44" s="107"/>
      <c r="J44" s="36"/>
      <c r="K44" s="39"/>
    </row>
    <row r="45" spans="2:11" s="1" customFormat="1" ht="22.5" customHeight="1" x14ac:dyDescent="0.3">
      <c r="B45" s="35"/>
      <c r="C45" s="36"/>
      <c r="D45" s="36"/>
      <c r="E45" s="313" t="str">
        <f>E7</f>
        <v>Rekonstrukce kaple svaté Notburgy</v>
      </c>
      <c r="F45" s="286"/>
      <c r="G45" s="286"/>
      <c r="H45" s="286"/>
      <c r="I45" s="107"/>
      <c r="J45" s="36"/>
      <c r="K45" s="39"/>
    </row>
    <row r="46" spans="2:11" s="1" customFormat="1" ht="14.45" customHeight="1" x14ac:dyDescent="0.3">
      <c r="B46" s="35"/>
      <c r="C46" s="31" t="s">
        <v>99</v>
      </c>
      <c r="D46" s="36"/>
      <c r="E46" s="36"/>
      <c r="F46" s="36"/>
      <c r="G46" s="36"/>
      <c r="H46" s="36"/>
      <c r="I46" s="107"/>
      <c r="J46" s="36"/>
      <c r="K46" s="39"/>
    </row>
    <row r="47" spans="2:11" s="1" customFormat="1" ht="23.25" customHeight="1" x14ac:dyDescent="0.3">
      <c r="B47" s="35"/>
      <c r="C47" s="36"/>
      <c r="D47" s="36"/>
      <c r="E47" s="314" t="str">
        <f>E9</f>
        <v>E - Vedlejší rozpočtové náklady a ostatní vedlejší náklady</v>
      </c>
      <c r="F47" s="286"/>
      <c r="G47" s="286"/>
      <c r="H47" s="286"/>
      <c r="I47" s="107"/>
      <c r="J47" s="36"/>
      <c r="K47" s="39"/>
    </row>
    <row r="48" spans="2:11" s="1" customFormat="1" ht="6.95" customHeight="1" x14ac:dyDescent="0.3">
      <c r="B48" s="35"/>
      <c r="C48" s="36"/>
      <c r="D48" s="36"/>
      <c r="E48" s="36"/>
      <c r="F48" s="36"/>
      <c r="G48" s="36"/>
      <c r="H48" s="36"/>
      <c r="I48" s="10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>Podbořanský Rohozec</v>
      </c>
      <c r="G49" s="36"/>
      <c r="H49" s="36"/>
      <c r="I49" s="108" t="s">
        <v>25</v>
      </c>
      <c r="J49" s="109" t="str">
        <f>IF(J12="","",J12)</f>
        <v>6. 1. 2015</v>
      </c>
      <c r="K49" s="39"/>
    </row>
    <row r="50" spans="2:47" s="1" customFormat="1" ht="6.95" customHeight="1" x14ac:dyDescent="0.3">
      <c r="B50" s="35"/>
      <c r="C50" s="36"/>
      <c r="D50" s="36"/>
      <c r="E50" s="36"/>
      <c r="F50" s="36"/>
      <c r="G50" s="36"/>
      <c r="H50" s="36"/>
      <c r="I50" s="107"/>
      <c r="J50" s="36"/>
      <c r="K50" s="39"/>
    </row>
    <row r="51" spans="2:47" s="1" customFormat="1" x14ac:dyDescent="0.3">
      <c r="B51" s="35"/>
      <c r="C51" s="31" t="s">
        <v>29</v>
      </c>
      <c r="D51" s="36"/>
      <c r="E51" s="36"/>
      <c r="F51" s="29" t="str">
        <f>E15</f>
        <v>obec Podbořanský Rohozec</v>
      </c>
      <c r="G51" s="36"/>
      <c r="H51" s="36"/>
      <c r="I51" s="108" t="s">
        <v>35</v>
      </c>
      <c r="J51" s="29" t="str">
        <f>E21</f>
        <v>Ing. Zátko T.</v>
      </c>
      <c r="K51" s="39"/>
    </row>
    <row r="52" spans="2:47" s="1" customFormat="1" ht="14.45" customHeight="1" x14ac:dyDescent="0.3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0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07"/>
      <c r="J53" s="36"/>
      <c r="K53" s="39"/>
    </row>
    <row r="54" spans="2:47" s="1" customFormat="1" ht="29.25" customHeight="1" x14ac:dyDescent="0.3">
      <c r="B54" s="35"/>
      <c r="C54" s="133" t="s">
        <v>103</v>
      </c>
      <c r="D54" s="121"/>
      <c r="E54" s="121"/>
      <c r="F54" s="121"/>
      <c r="G54" s="121"/>
      <c r="H54" s="121"/>
      <c r="I54" s="134"/>
      <c r="J54" s="135" t="s">
        <v>104</v>
      </c>
      <c r="K54" s="13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07"/>
      <c r="J55" s="36"/>
      <c r="K55" s="39"/>
    </row>
    <row r="56" spans="2:47" s="1" customFormat="1" ht="29.25" customHeight="1" x14ac:dyDescent="0.3">
      <c r="B56" s="35"/>
      <c r="C56" s="137" t="s">
        <v>105</v>
      </c>
      <c r="D56" s="36"/>
      <c r="E56" s="36"/>
      <c r="F56" s="36"/>
      <c r="G56" s="36"/>
      <c r="H56" s="36"/>
      <c r="I56" s="107"/>
      <c r="J56" s="117">
        <f>J78</f>
        <v>0</v>
      </c>
      <c r="K56" s="39"/>
      <c r="AU56" s="18" t="s">
        <v>106</v>
      </c>
    </row>
    <row r="57" spans="2:47" s="7" customFormat="1" ht="24.95" customHeight="1" x14ac:dyDescent="0.3">
      <c r="B57" s="138"/>
      <c r="C57" s="139"/>
      <c r="D57" s="140" t="s">
        <v>827</v>
      </c>
      <c r="E57" s="141"/>
      <c r="F57" s="141"/>
      <c r="G57" s="141"/>
      <c r="H57" s="141"/>
      <c r="I57" s="142"/>
      <c r="J57" s="143">
        <f>J79</f>
        <v>0</v>
      </c>
      <c r="K57" s="144"/>
    </row>
    <row r="58" spans="2:47" s="7" customFormat="1" ht="24.95" customHeight="1" x14ac:dyDescent="0.3">
      <c r="B58" s="138"/>
      <c r="C58" s="139"/>
      <c r="D58" s="140" t="s">
        <v>828</v>
      </c>
      <c r="E58" s="141"/>
      <c r="F58" s="141"/>
      <c r="G58" s="141"/>
      <c r="H58" s="141"/>
      <c r="I58" s="142"/>
      <c r="J58" s="143">
        <f>J81</f>
        <v>0</v>
      </c>
      <c r="K58" s="144"/>
    </row>
    <row r="59" spans="2:47" s="1" customFormat="1" ht="21.75" customHeight="1" x14ac:dyDescent="0.3">
      <c r="B59" s="35"/>
      <c r="C59" s="36"/>
      <c r="D59" s="36"/>
      <c r="E59" s="36"/>
      <c r="F59" s="36"/>
      <c r="G59" s="36"/>
      <c r="H59" s="36"/>
      <c r="I59" s="107"/>
      <c r="J59" s="36"/>
      <c r="K59" s="39"/>
    </row>
    <row r="60" spans="2:47" s="1" customFormat="1" ht="6.95" customHeight="1" x14ac:dyDescent="0.3">
      <c r="B60" s="50"/>
      <c r="C60" s="51"/>
      <c r="D60" s="51"/>
      <c r="E60" s="51"/>
      <c r="F60" s="51"/>
      <c r="G60" s="51"/>
      <c r="H60" s="51"/>
      <c r="I60" s="128"/>
      <c r="J60" s="51"/>
      <c r="K60" s="52"/>
    </row>
    <row r="64" spans="2:47" s="1" customFormat="1" ht="6.95" customHeight="1" x14ac:dyDescent="0.3">
      <c r="B64" s="53"/>
      <c r="C64" s="54"/>
      <c r="D64" s="54"/>
      <c r="E64" s="54"/>
      <c r="F64" s="54"/>
      <c r="G64" s="54"/>
      <c r="H64" s="54"/>
      <c r="I64" s="131"/>
      <c r="J64" s="54"/>
      <c r="K64" s="54"/>
      <c r="L64" s="55"/>
    </row>
    <row r="65" spans="2:65" s="1" customFormat="1" ht="36.950000000000003" customHeight="1" x14ac:dyDescent="0.3">
      <c r="B65" s="35"/>
      <c r="C65" s="56" t="s">
        <v>113</v>
      </c>
      <c r="D65" s="57"/>
      <c r="E65" s="57"/>
      <c r="F65" s="57"/>
      <c r="G65" s="57"/>
      <c r="H65" s="57"/>
      <c r="I65" s="152"/>
      <c r="J65" s="57"/>
      <c r="K65" s="57"/>
      <c r="L65" s="55"/>
    </row>
    <row r="66" spans="2:65" s="1" customFormat="1" ht="6.95" customHeight="1" x14ac:dyDescent="0.3">
      <c r="B66" s="35"/>
      <c r="C66" s="57"/>
      <c r="D66" s="57"/>
      <c r="E66" s="57"/>
      <c r="F66" s="57"/>
      <c r="G66" s="57"/>
      <c r="H66" s="57"/>
      <c r="I66" s="152"/>
      <c r="J66" s="57"/>
      <c r="K66" s="57"/>
      <c r="L66" s="55"/>
    </row>
    <row r="67" spans="2:65" s="1" customFormat="1" ht="14.45" customHeight="1" x14ac:dyDescent="0.3">
      <c r="B67" s="35"/>
      <c r="C67" s="59" t="s">
        <v>16</v>
      </c>
      <c r="D67" s="57"/>
      <c r="E67" s="57"/>
      <c r="F67" s="57"/>
      <c r="G67" s="57"/>
      <c r="H67" s="57"/>
      <c r="I67" s="152"/>
      <c r="J67" s="57"/>
      <c r="K67" s="57"/>
      <c r="L67" s="55"/>
    </row>
    <row r="68" spans="2:65" s="1" customFormat="1" ht="22.5" customHeight="1" x14ac:dyDescent="0.3">
      <c r="B68" s="35"/>
      <c r="C68" s="57"/>
      <c r="D68" s="57"/>
      <c r="E68" s="316" t="str">
        <f>E7</f>
        <v>Rekonstrukce kaple svaté Notburgy</v>
      </c>
      <c r="F68" s="297"/>
      <c r="G68" s="297"/>
      <c r="H68" s="297"/>
      <c r="I68" s="152"/>
      <c r="J68" s="57"/>
      <c r="K68" s="57"/>
      <c r="L68" s="55"/>
    </row>
    <row r="69" spans="2:65" s="1" customFormat="1" ht="14.45" customHeight="1" x14ac:dyDescent="0.3">
      <c r="B69" s="35"/>
      <c r="C69" s="59" t="s">
        <v>99</v>
      </c>
      <c r="D69" s="57"/>
      <c r="E69" s="57"/>
      <c r="F69" s="57"/>
      <c r="G69" s="57"/>
      <c r="H69" s="57"/>
      <c r="I69" s="152"/>
      <c r="J69" s="57"/>
      <c r="K69" s="57"/>
      <c r="L69" s="55"/>
    </row>
    <row r="70" spans="2:65" s="1" customFormat="1" ht="23.25" customHeight="1" x14ac:dyDescent="0.3">
      <c r="B70" s="35"/>
      <c r="C70" s="57"/>
      <c r="D70" s="57"/>
      <c r="E70" s="294" t="str">
        <f>E9</f>
        <v>E - Vedlejší rozpočtové náklady a ostatní vedlejší náklady</v>
      </c>
      <c r="F70" s="297"/>
      <c r="G70" s="297"/>
      <c r="H70" s="297"/>
      <c r="I70" s="152"/>
      <c r="J70" s="57"/>
      <c r="K70" s="57"/>
      <c r="L70" s="55"/>
    </row>
    <row r="71" spans="2:65" s="1" customFormat="1" ht="6.95" customHeight="1" x14ac:dyDescent="0.3">
      <c r="B71" s="35"/>
      <c r="C71" s="57"/>
      <c r="D71" s="57"/>
      <c r="E71" s="57"/>
      <c r="F71" s="57"/>
      <c r="G71" s="57"/>
      <c r="H71" s="57"/>
      <c r="I71" s="152"/>
      <c r="J71" s="57"/>
      <c r="K71" s="57"/>
      <c r="L71" s="55"/>
    </row>
    <row r="72" spans="2:65" s="1" customFormat="1" ht="18" customHeight="1" x14ac:dyDescent="0.3">
      <c r="B72" s="35"/>
      <c r="C72" s="59" t="s">
        <v>23</v>
      </c>
      <c r="D72" s="57"/>
      <c r="E72" s="57"/>
      <c r="F72" s="153" t="str">
        <f>F12</f>
        <v>Podbořanský Rohozec</v>
      </c>
      <c r="G72" s="57"/>
      <c r="H72" s="57"/>
      <c r="I72" s="154" t="s">
        <v>25</v>
      </c>
      <c r="J72" s="67" t="str">
        <f>IF(J12="","",J12)</f>
        <v>6. 1. 2015</v>
      </c>
      <c r="K72" s="57"/>
      <c r="L72" s="55"/>
    </row>
    <row r="73" spans="2:65" s="1" customFormat="1" ht="6.95" customHeight="1" x14ac:dyDescent="0.3">
      <c r="B73" s="35"/>
      <c r="C73" s="57"/>
      <c r="D73" s="57"/>
      <c r="E73" s="57"/>
      <c r="F73" s="57"/>
      <c r="G73" s="57"/>
      <c r="H73" s="57"/>
      <c r="I73" s="152"/>
      <c r="J73" s="57"/>
      <c r="K73" s="57"/>
      <c r="L73" s="55"/>
    </row>
    <row r="74" spans="2:65" s="1" customFormat="1" x14ac:dyDescent="0.3">
      <c r="B74" s="35"/>
      <c r="C74" s="59" t="s">
        <v>29</v>
      </c>
      <c r="D74" s="57"/>
      <c r="E74" s="57"/>
      <c r="F74" s="153" t="str">
        <f>E15</f>
        <v>obec Podbořanský Rohozec</v>
      </c>
      <c r="G74" s="57"/>
      <c r="H74" s="57"/>
      <c r="I74" s="154" t="s">
        <v>35</v>
      </c>
      <c r="J74" s="153" t="str">
        <f>E21</f>
        <v>Ing. Zátko T.</v>
      </c>
      <c r="K74" s="57"/>
      <c r="L74" s="55"/>
    </row>
    <row r="75" spans="2:65" s="1" customFormat="1" ht="14.45" customHeight="1" x14ac:dyDescent="0.3">
      <c r="B75" s="35"/>
      <c r="C75" s="59" t="s">
        <v>33</v>
      </c>
      <c r="D75" s="57"/>
      <c r="E75" s="57"/>
      <c r="F75" s="153" t="str">
        <f>IF(E18="","",E18)</f>
        <v/>
      </c>
      <c r="G75" s="57"/>
      <c r="H75" s="57"/>
      <c r="I75" s="152"/>
      <c r="J75" s="57"/>
      <c r="K75" s="57"/>
      <c r="L75" s="55"/>
    </row>
    <row r="76" spans="2:65" s="1" customFormat="1" ht="10.35" customHeight="1" x14ac:dyDescent="0.3">
      <c r="B76" s="35"/>
      <c r="C76" s="57"/>
      <c r="D76" s="57"/>
      <c r="E76" s="57"/>
      <c r="F76" s="57"/>
      <c r="G76" s="57"/>
      <c r="H76" s="57"/>
      <c r="I76" s="152"/>
      <c r="J76" s="57"/>
      <c r="K76" s="57"/>
      <c r="L76" s="55"/>
    </row>
    <row r="77" spans="2:65" s="9" customFormat="1" ht="29.25" customHeight="1" x14ac:dyDescent="0.3">
      <c r="B77" s="155"/>
      <c r="C77" s="156" t="s">
        <v>114</v>
      </c>
      <c r="D77" s="157" t="s">
        <v>58</v>
      </c>
      <c r="E77" s="157" t="s">
        <v>54</v>
      </c>
      <c r="F77" s="157" t="s">
        <v>115</v>
      </c>
      <c r="G77" s="157" t="s">
        <v>116</v>
      </c>
      <c r="H77" s="157" t="s">
        <v>117</v>
      </c>
      <c r="I77" s="158" t="s">
        <v>118</v>
      </c>
      <c r="J77" s="157" t="s">
        <v>104</v>
      </c>
      <c r="K77" s="159" t="s">
        <v>119</v>
      </c>
      <c r="L77" s="160"/>
      <c r="M77" s="75" t="s">
        <v>120</v>
      </c>
      <c r="N77" s="76" t="s">
        <v>43</v>
      </c>
      <c r="O77" s="76" t="s">
        <v>121</v>
      </c>
      <c r="P77" s="76" t="s">
        <v>122</v>
      </c>
      <c r="Q77" s="76" t="s">
        <v>123</v>
      </c>
      <c r="R77" s="76" t="s">
        <v>124</v>
      </c>
      <c r="S77" s="76" t="s">
        <v>125</v>
      </c>
      <c r="T77" s="77" t="s">
        <v>126</v>
      </c>
    </row>
    <row r="78" spans="2:65" s="1" customFormat="1" ht="29.25" customHeight="1" x14ac:dyDescent="0.35">
      <c r="B78" s="35"/>
      <c r="C78" s="81" t="s">
        <v>105</v>
      </c>
      <c r="D78" s="57"/>
      <c r="E78" s="57"/>
      <c r="F78" s="57"/>
      <c r="G78" s="57"/>
      <c r="H78" s="57"/>
      <c r="I78" s="152"/>
      <c r="J78" s="161">
        <f>BK78</f>
        <v>0</v>
      </c>
      <c r="K78" s="57"/>
      <c r="L78" s="55"/>
      <c r="M78" s="78"/>
      <c r="N78" s="79"/>
      <c r="O78" s="79"/>
      <c r="P78" s="162">
        <f>P79+P81</f>
        <v>0</v>
      </c>
      <c r="Q78" s="79"/>
      <c r="R78" s="162">
        <f>R79+R81</f>
        <v>0</v>
      </c>
      <c r="S78" s="79"/>
      <c r="T78" s="163">
        <f>T79+T81</f>
        <v>0</v>
      </c>
      <c r="AT78" s="18" t="s">
        <v>72</v>
      </c>
      <c r="AU78" s="18" t="s">
        <v>106</v>
      </c>
      <c r="BK78" s="164">
        <f>BK79+BK81</f>
        <v>0</v>
      </c>
    </row>
    <row r="79" spans="2:65" s="10" customFormat="1" ht="37.35" customHeight="1" x14ac:dyDescent="0.35">
      <c r="B79" s="165"/>
      <c r="C79" s="166"/>
      <c r="D79" s="181" t="s">
        <v>72</v>
      </c>
      <c r="E79" s="271" t="s">
        <v>829</v>
      </c>
      <c r="F79" s="271" t="s">
        <v>830</v>
      </c>
      <c r="G79" s="166"/>
      <c r="H79" s="166"/>
      <c r="I79" s="169"/>
      <c r="J79" s="272">
        <f>BK79</f>
        <v>0</v>
      </c>
      <c r="K79" s="166"/>
      <c r="L79" s="171"/>
      <c r="M79" s="172"/>
      <c r="N79" s="173"/>
      <c r="O79" s="173"/>
      <c r="P79" s="174">
        <f>P80</f>
        <v>0</v>
      </c>
      <c r="Q79" s="173"/>
      <c r="R79" s="174">
        <f>R80</f>
        <v>0</v>
      </c>
      <c r="S79" s="173"/>
      <c r="T79" s="175">
        <f>T80</f>
        <v>0</v>
      </c>
      <c r="AR79" s="176" t="s">
        <v>158</v>
      </c>
      <c r="AT79" s="177" t="s">
        <v>72</v>
      </c>
      <c r="AU79" s="177" t="s">
        <v>73</v>
      </c>
      <c r="AY79" s="176" t="s">
        <v>129</v>
      </c>
      <c r="BK79" s="178">
        <f>BK80</f>
        <v>0</v>
      </c>
    </row>
    <row r="80" spans="2:65" s="1" customFormat="1" ht="22.5" customHeight="1" x14ac:dyDescent="0.3">
      <c r="B80" s="35"/>
      <c r="C80" s="184" t="s">
        <v>22</v>
      </c>
      <c r="D80" s="184" t="s">
        <v>134</v>
      </c>
      <c r="E80" s="185" t="s">
        <v>831</v>
      </c>
      <c r="F80" s="186" t="s">
        <v>832</v>
      </c>
      <c r="G80" s="187" t="s">
        <v>833</v>
      </c>
      <c r="H80" s="273"/>
      <c r="I80" s="189"/>
      <c r="J80" s="190">
        <f>ROUND(I80*H80,2)</f>
        <v>0</v>
      </c>
      <c r="K80" s="186" t="s">
        <v>20</v>
      </c>
      <c r="L80" s="55"/>
      <c r="M80" s="191" t="s">
        <v>20</v>
      </c>
      <c r="N80" s="192" t="s">
        <v>44</v>
      </c>
      <c r="O80" s="36"/>
      <c r="P80" s="193">
        <f>O80*H80</f>
        <v>0</v>
      </c>
      <c r="Q80" s="193">
        <v>0</v>
      </c>
      <c r="R80" s="193">
        <f>Q80*H80</f>
        <v>0</v>
      </c>
      <c r="S80" s="193">
        <v>0</v>
      </c>
      <c r="T80" s="194">
        <f>S80*H80</f>
        <v>0</v>
      </c>
      <c r="AR80" s="18" t="s">
        <v>834</v>
      </c>
      <c r="AT80" s="18" t="s">
        <v>134</v>
      </c>
      <c r="AU80" s="18" t="s">
        <v>22</v>
      </c>
      <c r="AY80" s="18" t="s">
        <v>129</v>
      </c>
      <c r="BE80" s="195">
        <f>IF(N80="základní",J80,0)</f>
        <v>0</v>
      </c>
      <c r="BF80" s="195">
        <f>IF(N80="snížená",J80,0)</f>
        <v>0</v>
      </c>
      <c r="BG80" s="195">
        <f>IF(N80="zákl. přenesená",J80,0)</f>
        <v>0</v>
      </c>
      <c r="BH80" s="195">
        <f>IF(N80="sníž. přenesená",J80,0)</f>
        <v>0</v>
      </c>
      <c r="BI80" s="195">
        <f>IF(N80="nulová",J80,0)</f>
        <v>0</v>
      </c>
      <c r="BJ80" s="18" t="s">
        <v>22</v>
      </c>
      <c r="BK80" s="195">
        <f>ROUND(I80*H80,2)</f>
        <v>0</v>
      </c>
      <c r="BL80" s="18" t="s">
        <v>834</v>
      </c>
      <c r="BM80" s="18" t="s">
        <v>835</v>
      </c>
    </row>
    <row r="81" spans="2:65" s="10" customFormat="1" ht="37.35" customHeight="1" x14ac:dyDescent="0.35">
      <c r="B81" s="165"/>
      <c r="C81" s="166"/>
      <c r="D81" s="181" t="s">
        <v>72</v>
      </c>
      <c r="E81" s="271" t="s">
        <v>836</v>
      </c>
      <c r="F81" s="271" t="s">
        <v>837</v>
      </c>
      <c r="G81" s="166"/>
      <c r="H81" s="166"/>
      <c r="I81" s="169"/>
      <c r="J81" s="272">
        <f>BK81</f>
        <v>0</v>
      </c>
      <c r="K81" s="166"/>
      <c r="L81" s="171"/>
      <c r="M81" s="172"/>
      <c r="N81" s="173"/>
      <c r="O81" s="173"/>
      <c r="P81" s="174">
        <f>SUM(P82:P89)</f>
        <v>0</v>
      </c>
      <c r="Q81" s="173"/>
      <c r="R81" s="174">
        <f>SUM(R82:R89)</f>
        <v>0</v>
      </c>
      <c r="S81" s="173"/>
      <c r="T81" s="175">
        <f>SUM(T82:T89)</f>
        <v>0</v>
      </c>
      <c r="AR81" s="176" t="s">
        <v>138</v>
      </c>
      <c r="AT81" s="177" t="s">
        <v>72</v>
      </c>
      <c r="AU81" s="177" t="s">
        <v>73</v>
      </c>
      <c r="AY81" s="176" t="s">
        <v>129</v>
      </c>
      <c r="BK81" s="178">
        <f>SUM(BK82:BK89)</f>
        <v>0</v>
      </c>
    </row>
    <row r="82" spans="2:65" s="1" customFormat="1" ht="22.5" customHeight="1" x14ac:dyDescent="0.3">
      <c r="B82" s="35"/>
      <c r="C82" s="184" t="s">
        <v>139</v>
      </c>
      <c r="D82" s="184" t="s">
        <v>134</v>
      </c>
      <c r="E82" s="185" t="s">
        <v>838</v>
      </c>
      <c r="F82" s="186" t="s">
        <v>839</v>
      </c>
      <c r="G82" s="187" t="s">
        <v>307</v>
      </c>
      <c r="H82" s="188">
        <v>1</v>
      </c>
      <c r="I82" s="189"/>
      <c r="J82" s="190">
        <f t="shared" ref="J82:J89" si="0">ROUND(I82*H82,2)</f>
        <v>0</v>
      </c>
      <c r="K82" s="186" t="s">
        <v>20</v>
      </c>
      <c r="L82" s="55"/>
      <c r="M82" s="191" t="s">
        <v>20</v>
      </c>
      <c r="N82" s="192" t="s">
        <v>44</v>
      </c>
      <c r="O82" s="36"/>
      <c r="P82" s="193">
        <f t="shared" ref="P82:P89" si="1">O82*H82</f>
        <v>0</v>
      </c>
      <c r="Q82" s="193">
        <v>0</v>
      </c>
      <c r="R82" s="193">
        <f t="shared" ref="R82:R89" si="2">Q82*H82</f>
        <v>0</v>
      </c>
      <c r="S82" s="193">
        <v>0</v>
      </c>
      <c r="T82" s="194">
        <f t="shared" ref="T82:T89" si="3">S82*H82</f>
        <v>0</v>
      </c>
      <c r="AR82" s="18" t="s">
        <v>840</v>
      </c>
      <c r="AT82" s="18" t="s">
        <v>134</v>
      </c>
      <c r="AU82" s="18" t="s">
        <v>22</v>
      </c>
      <c r="AY82" s="18" t="s">
        <v>129</v>
      </c>
      <c r="BE82" s="195">
        <f t="shared" ref="BE82:BE89" si="4">IF(N82="základní",J82,0)</f>
        <v>0</v>
      </c>
      <c r="BF82" s="195">
        <f t="shared" ref="BF82:BF89" si="5">IF(N82="snížená",J82,0)</f>
        <v>0</v>
      </c>
      <c r="BG82" s="195">
        <f t="shared" ref="BG82:BG89" si="6">IF(N82="zákl. přenesená",J82,0)</f>
        <v>0</v>
      </c>
      <c r="BH82" s="195">
        <f t="shared" ref="BH82:BH89" si="7">IF(N82="sníž. přenesená",J82,0)</f>
        <v>0</v>
      </c>
      <c r="BI82" s="195">
        <f t="shared" ref="BI82:BI89" si="8">IF(N82="nulová",J82,0)</f>
        <v>0</v>
      </c>
      <c r="BJ82" s="18" t="s">
        <v>22</v>
      </c>
      <c r="BK82" s="195">
        <f t="shared" ref="BK82:BK89" si="9">ROUND(I82*H82,2)</f>
        <v>0</v>
      </c>
      <c r="BL82" s="18" t="s">
        <v>840</v>
      </c>
      <c r="BM82" s="18" t="s">
        <v>841</v>
      </c>
    </row>
    <row r="83" spans="2:65" s="1" customFormat="1" ht="22.5" customHeight="1" x14ac:dyDescent="0.3">
      <c r="B83" s="35"/>
      <c r="C83" s="184" t="s">
        <v>138</v>
      </c>
      <c r="D83" s="184" t="s">
        <v>134</v>
      </c>
      <c r="E83" s="185" t="s">
        <v>842</v>
      </c>
      <c r="F83" s="186" t="s">
        <v>843</v>
      </c>
      <c r="G83" s="187" t="s">
        <v>307</v>
      </c>
      <c r="H83" s="188">
        <v>1</v>
      </c>
      <c r="I83" s="189"/>
      <c r="J83" s="190">
        <f t="shared" si="0"/>
        <v>0</v>
      </c>
      <c r="K83" s="186" t="s">
        <v>20</v>
      </c>
      <c r="L83" s="55"/>
      <c r="M83" s="191" t="s">
        <v>20</v>
      </c>
      <c r="N83" s="192" t="s">
        <v>44</v>
      </c>
      <c r="O83" s="36"/>
      <c r="P83" s="193">
        <f t="shared" si="1"/>
        <v>0</v>
      </c>
      <c r="Q83" s="193">
        <v>0</v>
      </c>
      <c r="R83" s="193">
        <f t="shared" si="2"/>
        <v>0</v>
      </c>
      <c r="S83" s="193">
        <v>0</v>
      </c>
      <c r="T83" s="194">
        <f t="shared" si="3"/>
        <v>0</v>
      </c>
      <c r="AR83" s="18" t="s">
        <v>840</v>
      </c>
      <c r="AT83" s="18" t="s">
        <v>134</v>
      </c>
      <c r="AU83" s="18" t="s">
        <v>22</v>
      </c>
      <c r="AY83" s="18" t="s">
        <v>129</v>
      </c>
      <c r="BE83" s="195">
        <f t="shared" si="4"/>
        <v>0</v>
      </c>
      <c r="BF83" s="195">
        <f t="shared" si="5"/>
        <v>0</v>
      </c>
      <c r="BG83" s="195">
        <f t="shared" si="6"/>
        <v>0</v>
      </c>
      <c r="BH83" s="195">
        <f t="shared" si="7"/>
        <v>0</v>
      </c>
      <c r="BI83" s="195">
        <f t="shared" si="8"/>
        <v>0</v>
      </c>
      <c r="BJ83" s="18" t="s">
        <v>22</v>
      </c>
      <c r="BK83" s="195">
        <f t="shared" si="9"/>
        <v>0</v>
      </c>
      <c r="BL83" s="18" t="s">
        <v>840</v>
      </c>
      <c r="BM83" s="18" t="s">
        <v>844</v>
      </c>
    </row>
    <row r="84" spans="2:65" s="1" customFormat="1" ht="44.25" customHeight="1" x14ac:dyDescent="0.3">
      <c r="B84" s="35"/>
      <c r="C84" s="184" t="s">
        <v>158</v>
      </c>
      <c r="D84" s="184" t="s">
        <v>134</v>
      </c>
      <c r="E84" s="185" t="s">
        <v>845</v>
      </c>
      <c r="F84" s="186" t="s">
        <v>846</v>
      </c>
      <c r="G84" s="187" t="s">
        <v>307</v>
      </c>
      <c r="H84" s="188">
        <v>1</v>
      </c>
      <c r="I84" s="189"/>
      <c r="J84" s="190">
        <f t="shared" si="0"/>
        <v>0</v>
      </c>
      <c r="K84" s="186" t="s">
        <v>20</v>
      </c>
      <c r="L84" s="55"/>
      <c r="M84" s="191" t="s">
        <v>20</v>
      </c>
      <c r="N84" s="192" t="s">
        <v>44</v>
      </c>
      <c r="O84" s="36"/>
      <c r="P84" s="193">
        <f t="shared" si="1"/>
        <v>0</v>
      </c>
      <c r="Q84" s="193">
        <v>0</v>
      </c>
      <c r="R84" s="193">
        <f t="shared" si="2"/>
        <v>0</v>
      </c>
      <c r="S84" s="193">
        <v>0</v>
      </c>
      <c r="T84" s="194">
        <f t="shared" si="3"/>
        <v>0</v>
      </c>
      <c r="AR84" s="18" t="s">
        <v>840</v>
      </c>
      <c r="AT84" s="18" t="s">
        <v>134</v>
      </c>
      <c r="AU84" s="18" t="s">
        <v>22</v>
      </c>
      <c r="AY84" s="18" t="s">
        <v>129</v>
      </c>
      <c r="BE84" s="195">
        <f t="shared" si="4"/>
        <v>0</v>
      </c>
      <c r="BF84" s="195">
        <f t="shared" si="5"/>
        <v>0</v>
      </c>
      <c r="BG84" s="195">
        <f t="shared" si="6"/>
        <v>0</v>
      </c>
      <c r="BH84" s="195">
        <f t="shared" si="7"/>
        <v>0</v>
      </c>
      <c r="BI84" s="195">
        <f t="shared" si="8"/>
        <v>0</v>
      </c>
      <c r="BJ84" s="18" t="s">
        <v>22</v>
      </c>
      <c r="BK84" s="195">
        <f t="shared" si="9"/>
        <v>0</v>
      </c>
      <c r="BL84" s="18" t="s">
        <v>840</v>
      </c>
      <c r="BM84" s="18" t="s">
        <v>847</v>
      </c>
    </row>
    <row r="85" spans="2:65" s="1" customFormat="1" ht="22.5" customHeight="1" x14ac:dyDescent="0.3">
      <c r="B85" s="35"/>
      <c r="C85" s="184" t="s">
        <v>165</v>
      </c>
      <c r="D85" s="184" t="s">
        <v>134</v>
      </c>
      <c r="E85" s="185" t="s">
        <v>848</v>
      </c>
      <c r="F85" s="186" t="s">
        <v>849</v>
      </c>
      <c r="G85" s="187" t="s">
        <v>307</v>
      </c>
      <c r="H85" s="188">
        <v>1</v>
      </c>
      <c r="I85" s="189"/>
      <c r="J85" s="190">
        <f t="shared" si="0"/>
        <v>0</v>
      </c>
      <c r="K85" s="186" t="s">
        <v>20</v>
      </c>
      <c r="L85" s="55"/>
      <c r="M85" s="191" t="s">
        <v>20</v>
      </c>
      <c r="N85" s="192" t="s">
        <v>44</v>
      </c>
      <c r="O85" s="36"/>
      <c r="P85" s="193">
        <f t="shared" si="1"/>
        <v>0</v>
      </c>
      <c r="Q85" s="193">
        <v>0</v>
      </c>
      <c r="R85" s="193">
        <f t="shared" si="2"/>
        <v>0</v>
      </c>
      <c r="S85" s="193">
        <v>0</v>
      </c>
      <c r="T85" s="194">
        <f t="shared" si="3"/>
        <v>0</v>
      </c>
      <c r="AR85" s="18" t="s">
        <v>840</v>
      </c>
      <c r="AT85" s="18" t="s">
        <v>134</v>
      </c>
      <c r="AU85" s="18" t="s">
        <v>22</v>
      </c>
      <c r="AY85" s="18" t="s">
        <v>129</v>
      </c>
      <c r="BE85" s="195">
        <f t="shared" si="4"/>
        <v>0</v>
      </c>
      <c r="BF85" s="195">
        <f t="shared" si="5"/>
        <v>0</v>
      </c>
      <c r="BG85" s="195">
        <f t="shared" si="6"/>
        <v>0</v>
      </c>
      <c r="BH85" s="195">
        <f t="shared" si="7"/>
        <v>0</v>
      </c>
      <c r="BI85" s="195">
        <f t="shared" si="8"/>
        <v>0</v>
      </c>
      <c r="BJ85" s="18" t="s">
        <v>22</v>
      </c>
      <c r="BK85" s="195">
        <f t="shared" si="9"/>
        <v>0</v>
      </c>
      <c r="BL85" s="18" t="s">
        <v>840</v>
      </c>
      <c r="BM85" s="18" t="s">
        <v>850</v>
      </c>
    </row>
    <row r="86" spans="2:65" s="1" customFormat="1" ht="31.5" customHeight="1" x14ac:dyDescent="0.3">
      <c r="B86" s="35"/>
      <c r="C86" s="184" t="s">
        <v>171</v>
      </c>
      <c r="D86" s="184" t="s">
        <v>134</v>
      </c>
      <c r="E86" s="185" t="s">
        <v>851</v>
      </c>
      <c r="F86" s="186" t="s">
        <v>852</v>
      </c>
      <c r="G86" s="187" t="s">
        <v>307</v>
      </c>
      <c r="H86" s="188">
        <v>1</v>
      </c>
      <c r="I86" s="189"/>
      <c r="J86" s="190">
        <f t="shared" si="0"/>
        <v>0</v>
      </c>
      <c r="K86" s="186" t="s">
        <v>20</v>
      </c>
      <c r="L86" s="55"/>
      <c r="M86" s="191" t="s">
        <v>20</v>
      </c>
      <c r="N86" s="192" t="s">
        <v>44</v>
      </c>
      <c r="O86" s="36"/>
      <c r="P86" s="193">
        <f t="shared" si="1"/>
        <v>0</v>
      </c>
      <c r="Q86" s="193">
        <v>0</v>
      </c>
      <c r="R86" s="193">
        <f t="shared" si="2"/>
        <v>0</v>
      </c>
      <c r="S86" s="193">
        <v>0</v>
      </c>
      <c r="T86" s="194">
        <f t="shared" si="3"/>
        <v>0</v>
      </c>
      <c r="AR86" s="18" t="s">
        <v>840</v>
      </c>
      <c r="AT86" s="18" t="s">
        <v>134</v>
      </c>
      <c r="AU86" s="18" t="s">
        <v>22</v>
      </c>
      <c r="AY86" s="18" t="s">
        <v>129</v>
      </c>
      <c r="BE86" s="195">
        <f t="shared" si="4"/>
        <v>0</v>
      </c>
      <c r="BF86" s="195">
        <f t="shared" si="5"/>
        <v>0</v>
      </c>
      <c r="BG86" s="195">
        <f t="shared" si="6"/>
        <v>0</v>
      </c>
      <c r="BH86" s="195">
        <f t="shared" si="7"/>
        <v>0</v>
      </c>
      <c r="BI86" s="195">
        <f t="shared" si="8"/>
        <v>0</v>
      </c>
      <c r="BJ86" s="18" t="s">
        <v>22</v>
      </c>
      <c r="BK86" s="195">
        <f t="shared" si="9"/>
        <v>0</v>
      </c>
      <c r="BL86" s="18" t="s">
        <v>840</v>
      </c>
      <c r="BM86" s="18" t="s">
        <v>853</v>
      </c>
    </row>
    <row r="87" spans="2:65" s="1" customFormat="1" ht="31.5" customHeight="1" x14ac:dyDescent="0.3">
      <c r="B87" s="35"/>
      <c r="C87" s="184" t="s">
        <v>178</v>
      </c>
      <c r="D87" s="184" t="s">
        <v>134</v>
      </c>
      <c r="E87" s="185" t="s">
        <v>854</v>
      </c>
      <c r="F87" s="186" t="s">
        <v>855</v>
      </c>
      <c r="G87" s="187" t="s">
        <v>307</v>
      </c>
      <c r="H87" s="188">
        <v>1</v>
      </c>
      <c r="I87" s="189"/>
      <c r="J87" s="190">
        <f t="shared" si="0"/>
        <v>0</v>
      </c>
      <c r="K87" s="186" t="s">
        <v>20</v>
      </c>
      <c r="L87" s="55"/>
      <c r="M87" s="191" t="s">
        <v>20</v>
      </c>
      <c r="N87" s="192" t="s">
        <v>44</v>
      </c>
      <c r="O87" s="36"/>
      <c r="P87" s="193">
        <f t="shared" si="1"/>
        <v>0</v>
      </c>
      <c r="Q87" s="193">
        <v>0</v>
      </c>
      <c r="R87" s="193">
        <f t="shared" si="2"/>
        <v>0</v>
      </c>
      <c r="S87" s="193">
        <v>0</v>
      </c>
      <c r="T87" s="194">
        <f t="shared" si="3"/>
        <v>0</v>
      </c>
      <c r="AR87" s="18" t="s">
        <v>840</v>
      </c>
      <c r="AT87" s="18" t="s">
        <v>134</v>
      </c>
      <c r="AU87" s="18" t="s">
        <v>22</v>
      </c>
      <c r="AY87" s="18" t="s">
        <v>129</v>
      </c>
      <c r="BE87" s="195">
        <f t="shared" si="4"/>
        <v>0</v>
      </c>
      <c r="BF87" s="195">
        <f t="shared" si="5"/>
        <v>0</v>
      </c>
      <c r="BG87" s="195">
        <f t="shared" si="6"/>
        <v>0</v>
      </c>
      <c r="BH87" s="195">
        <f t="shared" si="7"/>
        <v>0</v>
      </c>
      <c r="BI87" s="195">
        <f t="shared" si="8"/>
        <v>0</v>
      </c>
      <c r="BJ87" s="18" t="s">
        <v>22</v>
      </c>
      <c r="BK87" s="195">
        <f t="shared" si="9"/>
        <v>0</v>
      </c>
      <c r="BL87" s="18" t="s">
        <v>840</v>
      </c>
      <c r="BM87" s="18" t="s">
        <v>856</v>
      </c>
    </row>
    <row r="88" spans="2:65" s="1" customFormat="1" ht="31.5" customHeight="1" x14ac:dyDescent="0.3">
      <c r="B88" s="35"/>
      <c r="C88" s="184" t="s">
        <v>185</v>
      </c>
      <c r="D88" s="184" t="s">
        <v>134</v>
      </c>
      <c r="E88" s="185" t="s">
        <v>857</v>
      </c>
      <c r="F88" s="186" t="s">
        <v>858</v>
      </c>
      <c r="G88" s="187" t="s">
        <v>307</v>
      </c>
      <c r="H88" s="188">
        <v>1</v>
      </c>
      <c r="I88" s="189"/>
      <c r="J88" s="190">
        <f t="shared" si="0"/>
        <v>0</v>
      </c>
      <c r="K88" s="186" t="s">
        <v>20</v>
      </c>
      <c r="L88" s="55"/>
      <c r="M88" s="191" t="s">
        <v>20</v>
      </c>
      <c r="N88" s="192" t="s">
        <v>44</v>
      </c>
      <c r="O88" s="36"/>
      <c r="P88" s="193">
        <f t="shared" si="1"/>
        <v>0</v>
      </c>
      <c r="Q88" s="193">
        <v>0</v>
      </c>
      <c r="R88" s="193">
        <f t="shared" si="2"/>
        <v>0</v>
      </c>
      <c r="S88" s="193">
        <v>0</v>
      </c>
      <c r="T88" s="194">
        <f t="shared" si="3"/>
        <v>0</v>
      </c>
      <c r="AR88" s="18" t="s">
        <v>840</v>
      </c>
      <c r="AT88" s="18" t="s">
        <v>134</v>
      </c>
      <c r="AU88" s="18" t="s">
        <v>22</v>
      </c>
      <c r="AY88" s="18" t="s">
        <v>129</v>
      </c>
      <c r="BE88" s="195">
        <f t="shared" si="4"/>
        <v>0</v>
      </c>
      <c r="BF88" s="195">
        <f t="shared" si="5"/>
        <v>0</v>
      </c>
      <c r="BG88" s="195">
        <f t="shared" si="6"/>
        <v>0</v>
      </c>
      <c r="BH88" s="195">
        <f t="shared" si="7"/>
        <v>0</v>
      </c>
      <c r="BI88" s="195">
        <f t="shared" si="8"/>
        <v>0</v>
      </c>
      <c r="BJ88" s="18" t="s">
        <v>22</v>
      </c>
      <c r="BK88" s="195">
        <f t="shared" si="9"/>
        <v>0</v>
      </c>
      <c r="BL88" s="18" t="s">
        <v>840</v>
      </c>
      <c r="BM88" s="18" t="s">
        <v>859</v>
      </c>
    </row>
    <row r="89" spans="2:65" s="1" customFormat="1" ht="22.5" customHeight="1" x14ac:dyDescent="0.3">
      <c r="B89" s="35"/>
      <c r="C89" s="184" t="s">
        <v>27</v>
      </c>
      <c r="D89" s="184" t="s">
        <v>134</v>
      </c>
      <c r="E89" s="185" t="s">
        <v>860</v>
      </c>
      <c r="F89" s="186" t="s">
        <v>861</v>
      </c>
      <c r="G89" s="187" t="s">
        <v>307</v>
      </c>
      <c r="H89" s="188">
        <v>1</v>
      </c>
      <c r="I89" s="189"/>
      <c r="J89" s="190">
        <f t="shared" si="0"/>
        <v>0</v>
      </c>
      <c r="K89" s="186" t="s">
        <v>20</v>
      </c>
      <c r="L89" s="55"/>
      <c r="M89" s="191" t="s">
        <v>20</v>
      </c>
      <c r="N89" s="223" t="s">
        <v>44</v>
      </c>
      <c r="O89" s="224"/>
      <c r="P89" s="225">
        <f t="shared" si="1"/>
        <v>0</v>
      </c>
      <c r="Q89" s="225">
        <v>0</v>
      </c>
      <c r="R89" s="225">
        <f t="shared" si="2"/>
        <v>0</v>
      </c>
      <c r="S89" s="225">
        <v>0</v>
      </c>
      <c r="T89" s="226">
        <f t="shared" si="3"/>
        <v>0</v>
      </c>
      <c r="AR89" s="18" t="s">
        <v>840</v>
      </c>
      <c r="AT89" s="18" t="s">
        <v>134</v>
      </c>
      <c r="AU89" s="18" t="s">
        <v>22</v>
      </c>
      <c r="AY89" s="18" t="s">
        <v>129</v>
      </c>
      <c r="BE89" s="195">
        <f t="shared" si="4"/>
        <v>0</v>
      </c>
      <c r="BF89" s="195">
        <f t="shared" si="5"/>
        <v>0</v>
      </c>
      <c r="BG89" s="195">
        <f t="shared" si="6"/>
        <v>0</v>
      </c>
      <c r="BH89" s="195">
        <f t="shared" si="7"/>
        <v>0</v>
      </c>
      <c r="BI89" s="195">
        <f t="shared" si="8"/>
        <v>0</v>
      </c>
      <c r="BJ89" s="18" t="s">
        <v>22</v>
      </c>
      <c r="BK89" s="195">
        <f t="shared" si="9"/>
        <v>0</v>
      </c>
      <c r="BL89" s="18" t="s">
        <v>840</v>
      </c>
      <c r="BM89" s="18" t="s">
        <v>862</v>
      </c>
    </row>
    <row r="90" spans="2:65" s="1" customFormat="1" ht="6.95" customHeight="1" x14ac:dyDescent="0.3">
      <c r="B90" s="50"/>
      <c r="C90" s="51"/>
      <c r="D90" s="51"/>
      <c r="E90" s="51"/>
      <c r="F90" s="51"/>
      <c r="G90" s="51"/>
      <c r="H90" s="51"/>
      <c r="I90" s="128"/>
      <c r="J90" s="51"/>
      <c r="K90" s="51"/>
      <c r="L90" s="55"/>
    </row>
  </sheetData>
  <sheetProtection password="CC35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6"/>
  <sheetViews>
    <sheetView showGridLines="0" zoomScaleNormal="100" workbookViewId="0"/>
  </sheetViews>
  <sheetFormatPr defaultRowHeight="13.5" x14ac:dyDescent="0.3"/>
  <cols>
    <col min="1" max="1" width="8.33203125" style="328" customWidth="1"/>
    <col min="2" max="2" width="1.6640625" style="328" customWidth="1"/>
    <col min="3" max="4" width="5" style="328" customWidth="1"/>
    <col min="5" max="5" width="11.6640625" style="328" customWidth="1"/>
    <col min="6" max="6" width="9.1640625" style="328" customWidth="1"/>
    <col min="7" max="7" width="5" style="328" customWidth="1"/>
    <col min="8" max="8" width="77.83203125" style="328" customWidth="1"/>
    <col min="9" max="10" width="20" style="328" customWidth="1"/>
    <col min="11" max="11" width="1.6640625" style="328" customWidth="1"/>
    <col min="12" max="256" width="9.33203125" style="328"/>
    <col min="257" max="257" width="8.33203125" style="328" customWidth="1"/>
    <col min="258" max="258" width="1.6640625" style="328" customWidth="1"/>
    <col min="259" max="260" width="5" style="328" customWidth="1"/>
    <col min="261" max="261" width="11.6640625" style="328" customWidth="1"/>
    <col min="262" max="262" width="9.1640625" style="328" customWidth="1"/>
    <col min="263" max="263" width="5" style="328" customWidth="1"/>
    <col min="264" max="264" width="77.83203125" style="328" customWidth="1"/>
    <col min="265" max="266" width="20" style="328" customWidth="1"/>
    <col min="267" max="267" width="1.6640625" style="328" customWidth="1"/>
    <col min="268" max="512" width="9.33203125" style="328"/>
    <col min="513" max="513" width="8.33203125" style="328" customWidth="1"/>
    <col min="514" max="514" width="1.6640625" style="328" customWidth="1"/>
    <col min="515" max="516" width="5" style="328" customWidth="1"/>
    <col min="517" max="517" width="11.6640625" style="328" customWidth="1"/>
    <col min="518" max="518" width="9.1640625" style="328" customWidth="1"/>
    <col min="519" max="519" width="5" style="328" customWidth="1"/>
    <col min="520" max="520" width="77.83203125" style="328" customWidth="1"/>
    <col min="521" max="522" width="20" style="328" customWidth="1"/>
    <col min="523" max="523" width="1.6640625" style="328" customWidth="1"/>
    <col min="524" max="768" width="9.33203125" style="328"/>
    <col min="769" max="769" width="8.33203125" style="328" customWidth="1"/>
    <col min="770" max="770" width="1.6640625" style="328" customWidth="1"/>
    <col min="771" max="772" width="5" style="328" customWidth="1"/>
    <col min="773" max="773" width="11.6640625" style="328" customWidth="1"/>
    <col min="774" max="774" width="9.1640625" style="328" customWidth="1"/>
    <col min="775" max="775" width="5" style="328" customWidth="1"/>
    <col min="776" max="776" width="77.83203125" style="328" customWidth="1"/>
    <col min="777" max="778" width="20" style="328" customWidth="1"/>
    <col min="779" max="779" width="1.6640625" style="328" customWidth="1"/>
    <col min="780" max="1024" width="9.33203125" style="328"/>
    <col min="1025" max="1025" width="8.33203125" style="328" customWidth="1"/>
    <col min="1026" max="1026" width="1.6640625" style="328" customWidth="1"/>
    <col min="1027" max="1028" width="5" style="328" customWidth="1"/>
    <col min="1029" max="1029" width="11.6640625" style="328" customWidth="1"/>
    <col min="1030" max="1030" width="9.1640625" style="328" customWidth="1"/>
    <col min="1031" max="1031" width="5" style="328" customWidth="1"/>
    <col min="1032" max="1032" width="77.83203125" style="328" customWidth="1"/>
    <col min="1033" max="1034" width="20" style="328" customWidth="1"/>
    <col min="1035" max="1035" width="1.6640625" style="328" customWidth="1"/>
    <col min="1036" max="1280" width="9.33203125" style="328"/>
    <col min="1281" max="1281" width="8.33203125" style="328" customWidth="1"/>
    <col min="1282" max="1282" width="1.6640625" style="328" customWidth="1"/>
    <col min="1283" max="1284" width="5" style="328" customWidth="1"/>
    <col min="1285" max="1285" width="11.6640625" style="328" customWidth="1"/>
    <col min="1286" max="1286" width="9.1640625" style="328" customWidth="1"/>
    <col min="1287" max="1287" width="5" style="328" customWidth="1"/>
    <col min="1288" max="1288" width="77.83203125" style="328" customWidth="1"/>
    <col min="1289" max="1290" width="20" style="328" customWidth="1"/>
    <col min="1291" max="1291" width="1.6640625" style="328" customWidth="1"/>
    <col min="1292" max="1536" width="9.33203125" style="328"/>
    <col min="1537" max="1537" width="8.33203125" style="328" customWidth="1"/>
    <col min="1538" max="1538" width="1.6640625" style="328" customWidth="1"/>
    <col min="1539" max="1540" width="5" style="328" customWidth="1"/>
    <col min="1541" max="1541" width="11.6640625" style="328" customWidth="1"/>
    <col min="1542" max="1542" width="9.1640625" style="328" customWidth="1"/>
    <col min="1543" max="1543" width="5" style="328" customWidth="1"/>
    <col min="1544" max="1544" width="77.83203125" style="328" customWidth="1"/>
    <col min="1545" max="1546" width="20" style="328" customWidth="1"/>
    <col min="1547" max="1547" width="1.6640625" style="328" customWidth="1"/>
    <col min="1548" max="1792" width="9.33203125" style="328"/>
    <col min="1793" max="1793" width="8.33203125" style="328" customWidth="1"/>
    <col min="1794" max="1794" width="1.6640625" style="328" customWidth="1"/>
    <col min="1795" max="1796" width="5" style="328" customWidth="1"/>
    <col min="1797" max="1797" width="11.6640625" style="328" customWidth="1"/>
    <col min="1798" max="1798" width="9.1640625" style="328" customWidth="1"/>
    <col min="1799" max="1799" width="5" style="328" customWidth="1"/>
    <col min="1800" max="1800" width="77.83203125" style="328" customWidth="1"/>
    <col min="1801" max="1802" width="20" style="328" customWidth="1"/>
    <col min="1803" max="1803" width="1.6640625" style="328" customWidth="1"/>
    <col min="1804" max="2048" width="9.33203125" style="328"/>
    <col min="2049" max="2049" width="8.33203125" style="328" customWidth="1"/>
    <col min="2050" max="2050" width="1.6640625" style="328" customWidth="1"/>
    <col min="2051" max="2052" width="5" style="328" customWidth="1"/>
    <col min="2053" max="2053" width="11.6640625" style="328" customWidth="1"/>
    <col min="2054" max="2054" width="9.1640625" style="328" customWidth="1"/>
    <col min="2055" max="2055" width="5" style="328" customWidth="1"/>
    <col min="2056" max="2056" width="77.83203125" style="328" customWidth="1"/>
    <col min="2057" max="2058" width="20" style="328" customWidth="1"/>
    <col min="2059" max="2059" width="1.6640625" style="328" customWidth="1"/>
    <col min="2060" max="2304" width="9.33203125" style="328"/>
    <col min="2305" max="2305" width="8.33203125" style="328" customWidth="1"/>
    <col min="2306" max="2306" width="1.6640625" style="328" customWidth="1"/>
    <col min="2307" max="2308" width="5" style="328" customWidth="1"/>
    <col min="2309" max="2309" width="11.6640625" style="328" customWidth="1"/>
    <col min="2310" max="2310" width="9.1640625" style="328" customWidth="1"/>
    <col min="2311" max="2311" width="5" style="328" customWidth="1"/>
    <col min="2312" max="2312" width="77.83203125" style="328" customWidth="1"/>
    <col min="2313" max="2314" width="20" style="328" customWidth="1"/>
    <col min="2315" max="2315" width="1.6640625" style="328" customWidth="1"/>
    <col min="2316" max="2560" width="9.33203125" style="328"/>
    <col min="2561" max="2561" width="8.33203125" style="328" customWidth="1"/>
    <col min="2562" max="2562" width="1.6640625" style="328" customWidth="1"/>
    <col min="2563" max="2564" width="5" style="328" customWidth="1"/>
    <col min="2565" max="2565" width="11.6640625" style="328" customWidth="1"/>
    <col min="2566" max="2566" width="9.1640625" style="328" customWidth="1"/>
    <col min="2567" max="2567" width="5" style="328" customWidth="1"/>
    <col min="2568" max="2568" width="77.83203125" style="328" customWidth="1"/>
    <col min="2569" max="2570" width="20" style="328" customWidth="1"/>
    <col min="2571" max="2571" width="1.6640625" style="328" customWidth="1"/>
    <col min="2572" max="2816" width="9.33203125" style="328"/>
    <col min="2817" max="2817" width="8.33203125" style="328" customWidth="1"/>
    <col min="2818" max="2818" width="1.6640625" style="328" customWidth="1"/>
    <col min="2819" max="2820" width="5" style="328" customWidth="1"/>
    <col min="2821" max="2821" width="11.6640625" style="328" customWidth="1"/>
    <col min="2822" max="2822" width="9.1640625" style="328" customWidth="1"/>
    <col min="2823" max="2823" width="5" style="328" customWidth="1"/>
    <col min="2824" max="2824" width="77.83203125" style="328" customWidth="1"/>
    <col min="2825" max="2826" width="20" style="328" customWidth="1"/>
    <col min="2827" max="2827" width="1.6640625" style="328" customWidth="1"/>
    <col min="2828" max="3072" width="9.33203125" style="328"/>
    <col min="3073" max="3073" width="8.33203125" style="328" customWidth="1"/>
    <col min="3074" max="3074" width="1.6640625" style="328" customWidth="1"/>
    <col min="3075" max="3076" width="5" style="328" customWidth="1"/>
    <col min="3077" max="3077" width="11.6640625" style="328" customWidth="1"/>
    <col min="3078" max="3078" width="9.1640625" style="328" customWidth="1"/>
    <col min="3079" max="3079" width="5" style="328" customWidth="1"/>
    <col min="3080" max="3080" width="77.83203125" style="328" customWidth="1"/>
    <col min="3081" max="3082" width="20" style="328" customWidth="1"/>
    <col min="3083" max="3083" width="1.6640625" style="328" customWidth="1"/>
    <col min="3084" max="3328" width="9.33203125" style="328"/>
    <col min="3329" max="3329" width="8.33203125" style="328" customWidth="1"/>
    <col min="3330" max="3330" width="1.6640625" style="328" customWidth="1"/>
    <col min="3331" max="3332" width="5" style="328" customWidth="1"/>
    <col min="3333" max="3333" width="11.6640625" style="328" customWidth="1"/>
    <col min="3334" max="3334" width="9.1640625" style="328" customWidth="1"/>
    <col min="3335" max="3335" width="5" style="328" customWidth="1"/>
    <col min="3336" max="3336" width="77.83203125" style="328" customWidth="1"/>
    <col min="3337" max="3338" width="20" style="328" customWidth="1"/>
    <col min="3339" max="3339" width="1.6640625" style="328" customWidth="1"/>
    <col min="3340" max="3584" width="9.33203125" style="328"/>
    <col min="3585" max="3585" width="8.33203125" style="328" customWidth="1"/>
    <col min="3586" max="3586" width="1.6640625" style="328" customWidth="1"/>
    <col min="3587" max="3588" width="5" style="328" customWidth="1"/>
    <col min="3589" max="3589" width="11.6640625" style="328" customWidth="1"/>
    <col min="3590" max="3590" width="9.1640625" style="328" customWidth="1"/>
    <col min="3591" max="3591" width="5" style="328" customWidth="1"/>
    <col min="3592" max="3592" width="77.83203125" style="328" customWidth="1"/>
    <col min="3593" max="3594" width="20" style="328" customWidth="1"/>
    <col min="3595" max="3595" width="1.6640625" style="328" customWidth="1"/>
    <col min="3596" max="3840" width="9.33203125" style="328"/>
    <col min="3841" max="3841" width="8.33203125" style="328" customWidth="1"/>
    <col min="3842" max="3842" width="1.6640625" style="328" customWidth="1"/>
    <col min="3843" max="3844" width="5" style="328" customWidth="1"/>
    <col min="3845" max="3845" width="11.6640625" style="328" customWidth="1"/>
    <col min="3846" max="3846" width="9.1640625" style="328" customWidth="1"/>
    <col min="3847" max="3847" width="5" style="328" customWidth="1"/>
    <col min="3848" max="3848" width="77.83203125" style="328" customWidth="1"/>
    <col min="3849" max="3850" width="20" style="328" customWidth="1"/>
    <col min="3851" max="3851" width="1.6640625" style="328" customWidth="1"/>
    <col min="3852" max="4096" width="9.33203125" style="328"/>
    <col min="4097" max="4097" width="8.33203125" style="328" customWidth="1"/>
    <col min="4098" max="4098" width="1.6640625" style="328" customWidth="1"/>
    <col min="4099" max="4100" width="5" style="328" customWidth="1"/>
    <col min="4101" max="4101" width="11.6640625" style="328" customWidth="1"/>
    <col min="4102" max="4102" width="9.1640625" style="328" customWidth="1"/>
    <col min="4103" max="4103" width="5" style="328" customWidth="1"/>
    <col min="4104" max="4104" width="77.83203125" style="328" customWidth="1"/>
    <col min="4105" max="4106" width="20" style="328" customWidth="1"/>
    <col min="4107" max="4107" width="1.6640625" style="328" customWidth="1"/>
    <col min="4108" max="4352" width="9.33203125" style="328"/>
    <col min="4353" max="4353" width="8.33203125" style="328" customWidth="1"/>
    <col min="4354" max="4354" width="1.6640625" style="328" customWidth="1"/>
    <col min="4355" max="4356" width="5" style="328" customWidth="1"/>
    <col min="4357" max="4357" width="11.6640625" style="328" customWidth="1"/>
    <col min="4358" max="4358" width="9.1640625" style="328" customWidth="1"/>
    <col min="4359" max="4359" width="5" style="328" customWidth="1"/>
    <col min="4360" max="4360" width="77.83203125" style="328" customWidth="1"/>
    <col min="4361" max="4362" width="20" style="328" customWidth="1"/>
    <col min="4363" max="4363" width="1.6640625" style="328" customWidth="1"/>
    <col min="4364" max="4608" width="9.33203125" style="328"/>
    <col min="4609" max="4609" width="8.33203125" style="328" customWidth="1"/>
    <col min="4610" max="4610" width="1.6640625" style="328" customWidth="1"/>
    <col min="4611" max="4612" width="5" style="328" customWidth="1"/>
    <col min="4613" max="4613" width="11.6640625" style="328" customWidth="1"/>
    <col min="4614" max="4614" width="9.1640625" style="328" customWidth="1"/>
    <col min="4615" max="4615" width="5" style="328" customWidth="1"/>
    <col min="4616" max="4616" width="77.83203125" style="328" customWidth="1"/>
    <col min="4617" max="4618" width="20" style="328" customWidth="1"/>
    <col min="4619" max="4619" width="1.6640625" style="328" customWidth="1"/>
    <col min="4620" max="4864" width="9.33203125" style="328"/>
    <col min="4865" max="4865" width="8.33203125" style="328" customWidth="1"/>
    <col min="4866" max="4866" width="1.6640625" style="328" customWidth="1"/>
    <col min="4867" max="4868" width="5" style="328" customWidth="1"/>
    <col min="4869" max="4869" width="11.6640625" style="328" customWidth="1"/>
    <col min="4870" max="4870" width="9.1640625" style="328" customWidth="1"/>
    <col min="4871" max="4871" width="5" style="328" customWidth="1"/>
    <col min="4872" max="4872" width="77.83203125" style="328" customWidth="1"/>
    <col min="4873" max="4874" width="20" style="328" customWidth="1"/>
    <col min="4875" max="4875" width="1.6640625" style="328" customWidth="1"/>
    <col min="4876" max="5120" width="9.33203125" style="328"/>
    <col min="5121" max="5121" width="8.33203125" style="328" customWidth="1"/>
    <col min="5122" max="5122" width="1.6640625" style="328" customWidth="1"/>
    <col min="5123" max="5124" width="5" style="328" customWidth="1"/>
    <col min="5125" max="5125" width="11.6640625" style="328" customWidth="1"/>
    <col min="5126" max="5126" width="9.1640625" style="328" customWidth="1"/>
    <col min="5127" max="5127" width="5" style="328" customWidth="1"/>
    <col min="5128" max="5128" width="77.83203125" style="328" customWidth="1"/>
    <col min="5129" max="5130" width="20" style="328" customWidth="1"/>
    <col min="5131" max="5131" width="1.6640625" style="328" customWidth="1"/>
    <col min="5132" max="5376" width="9.33203125" style="328"/>
    <col min="5377" max="5377" width="8.33203125" style="328" customWidth="1"/>
    <col min="5378" max="5378" width="1.6640625" style="328" customWidth="1"/>
    <col min="5379" max="5380" width="5" style="328" customWidth="1"/>
    <col min="5381" max="5381" width="11.6640625" style="328" customWidth="1"/>
    <col min="5382" max="5382" width="9.1640625" style="328" customWidth="1"/>
    <col min="5383" max="5383" width="5" style="328" customWidth="1"/>
    <col min="5384" max="5384" width="77.83203125" style="328" customWidth="1"/>
    <col min="5385" max="5386" width="20" style="328" customWidth="1"/>
    <col min="5387" max="5387" width="1.6640625" style="328" customWidth="1"/>
    <col min="5388" max="5632" width="9.33203125" style="328"/>
    <col min="5633" max="5633" width="8.33203125" style="328" customWidth="1"/>
    <col min="5634" max="5634" width="1.6640625" style="328" customWidth="1"/>
    <col min="5635" max="5636" width="5" style="328" customWidth="1"/>
    <col min="5637" max="5637" width="11.6640625" style="328" customWidth="1"/>
    <col min="5638" max="5638" width="9.1640625" style="328" customWidth="1"/>
    <col min="5639" max="5639" width="5" style="328" customWidth="1"/>
    <col min="5640" max="5640" width="77.83203125" style="328" customWidth="1"/>
    <col min="5641" max="5642" width="20" style="328" customWidth="1"/>
    <col min="5643" max="5643" width="1.6640625" style="328" customWidth="1"/>
    <col min="5644" max="5888" width="9.33203125" style="328"/>
    <col min="5889" max="5889" width="8.33203125" style="328" customWidth="1"/>
    <col min="5890" max="5890" width="1.6640625" style="328" customWidth="1"/>
    <col min="5891" max="5892" width="5" style="328" customWidth="1"/>
    <col min="5893" max="5893" width="11.6640625" style="328" customWidth="1"/>
    <col min="5894" max="5894" width="9.1640625" style="328" customWidth="1"/>
    <col min="5895" max="5895" width="5" style="328" customWidth="1"/>
    <col min="5896" max="5896" width="77.83203125" style="328" customWidth="1"/>
    <col min="5897" max="5898" width="20" style="328" customWidth="1"/>
    <col min="5899" max="5899" width="1.6640625" style="328" customWidth="1"/>
    <col min="5900" max="6144" width="9.33203125" style="328"/>
    <col min="6145" max="6145" width="8.33203125" style="328" customWidth="1"/>
    <col min="6146" max="6146" width="1.6640625" style="328" customWidth="1"/>
    <col min="6147" max="6148" width="5" style="328" customWidth="1"/>
    <col min="6149" max="6149" width="11.6640625" style="328" customWidth="1"/>
    <col min="6150" max="6150" width="9.1640625" style="328" customWidth="1"/>
    <col min="6151" max="6151" width="5" style="328" customWidth="1"/>
    <col min="6152" max="6152" width="77.83203125" style="328" customWidth="1"/>
    <col min="6153" max="6154" width="20" style="328" customWidth="1"/>
    <col min="6155" max="6155" width="1.6640625" style="328" customWidth="1"/>
    <col min="6156" max="6400" width="9.33203125" style="328"/>
    <col min="6401" max="6401" width="8.33203125" style="328" customWidth="1"/>
    <col min="6402" max="6402" width="1.6640625" style="328" customWidth="1"/>
    <col min="6403" max="6404" width="5" style="328" customWidth="1"/>
    <col min="6405" max="6405" width="11.6640625" style="328" customWidth="1"/>
    <col min="6406" max="6406" width="9.1640625" style="328" customWidth="1"/>
    <col min="6407" max="6407" width="5" style="328" customWidth="1"/>
    <col min="6408" max="6408" width="77.83203125" style="328" customWidth="1"/>
    <col min="6409" max="6410" width="20" style="328" customWidth="1"/>
    <col min="6411" max="6411" width="1.6640625" style="328" customWidth="1"/>
    <col min="6412" max="6656" width="9.33203125" style="328"/>
    <col min="6657" max="6657" width="8.33203125" style="328" customWidth="1"/>
    <col min="6658" max="6658" width="1.6640625" style="328" customWidth="1"/>
    <col min="6659" max="6660" width="5" style="328" customWidth="1"/>
    <col min="6661" max="6661" width="11.6640625" style="328" customWidth="1"/>
    <col min="6662" max="6662" width="9.1640625" style="328" customWidth="1"/>
    <col min="6663" max="6663" width="5" style="328" customWidth="1"/>
    <col min="6664" max="6664" width="77.83203125" style="328" customWidth="1"/>
    <col min="6665" max="6666" width="20" style="328" customWidth="1"/>
    <col min="6667" max="6667" width="1.6640625" style="328" customWidth="1"/>
    <col min="6668" max="6912" width="9.33203125" style="328"/>
    <col min="6913" max="6913" width="8.33203125" style="328" customWidth="1"/>
    <col min="6914" max="6914" width="1.6640625" style="328" customWidth="1"/>
    <col min="6915" max="6916" width="5" style="328" customWidth="1"/>
    <col min="6917" max="6917" width="11.6640625" style="328" customWidth="1"/>
    <col min="6918" max="6918" width="9.1640625" style="328" customWidth="1"/>
    <col min="6919" max="6919" width="5" style="328" customWidth="1"/>
    <col min="6920" max="6920" width="77.83203125" style="328" customWidth="1"/>
    <col min="6921" max="6922" width="20" style="328" customWidth="1"/>
    <col min="6923" max="6923" width="1.6640625" style="328" customWidth="1"/>
    <col min="6924" max="7168" width="9.33203125" style="328"/>
    <col min="7169" max="7169" width="8.33203125" style="328" customWidth="1"/>
    <col min="7170" max="7170" width="1.6640625" style="328" customWidth="1"/>
    <col min="7171" max="7172" width="5" style="328" customWidth="1"/>
    <col min="7173" max="7173" width="11.6640625" style="328" customWidth="1"/>
    <col min="7174" max="7174" width="9.1640625" style="328" customWidth="1"/>
    <col min="7175" max="7175" width="5" style="328" customWidth="1"/>
    <col min="7176" max="7176" width="77.83203125" style="328" customWidth="1"/>
    <col min="7177" max="7178" width="20" style="328" customWidth="1"/>
    <col min="7179" max="7179" width="1.6640625" style="328" customWidth="1"/>
    <col min="7180" max="7424" width="9.33203125" style="328"/>
    <col min="7425" max="7425" width="8.33203125" style="328" customWidth="1"/>
    <col min="7426" max="7426" width="1.6640625" style="328" customWidth="1"/>
    <col min="7427" max="7428" width="5" style="328" customWidth="1"/>
    <col min="7429" max="7429" width="11.6640625" style="328" customWidth="1"/>
    <col min="7430" max="7430" width="9.1640625" style="328" customWidth="1"/>
    <col min="7431" max="7431" width="5" style="328" customWidth="1"/>
    <col min="7432" max="7432" width="77.83203125" style="328" customWidth="1"/>
    <col min="7433" max="7434" width="20" style="328" customWidth="1"/>
    <col min="7435" max="7435" width="1.6640625" style="328" customWidth="1"/>
    <col min="7436" max="7680" width="9.33203125" style="328"/>
    <col min="7681" max="7681" width="8.33203125" style="328" customWidth="1"/>
    <col min="7682" max="7682" width="1.6640625" style="328" customWidth="1"/>
    <col min="7683" max="7684" width="5" style="328" customWidth="1"/>
    <col min="7685" max="7685" width="11.6640625" style="328" customWidth="1"/>
    <col min="7686" max="7686" width="9.1640625" style="328" customWidth="1"/>
    <col min="7687" max="7687" width="5" style="328" customWidth="1"/>
    <col min="7688" max="7688" width="77.83203125" style="328" customWidth="1"/>
    <col min="7689" max="7690" width="20" style="328" customWidth="1"/>
    <col min="7691" max="7691" width="1.6640625" style="328" customWidth="1"/>
    <col min="7692" max="7936" width="9.33203125" style="328"/>
    <col min="7937" max="7937" width="8.33203125" style="328" customWidth="1"/>
    <col min="7938" max="7938" width="1.6640625" style="328" customWidth="1"/>
    <col min="7939" max="7940" width="5" style="328" customWidth="1"/>
    <col min="7941" max="7941" width="11.6640625" style="328" customWidth="1"/>
    <col min="7942" max="7942" width="9.1640625" style="328" customWidth="1"/>
    <col min="7943" max="7943" width="5" style="328" customWidth="1"/>
    <col min="7944" max="7944" width="77.83203125" style="328" customWidth="1"/>
    <col min="7945" max="7946" width="20" style="328" customWidth="1"/>
    <col min="7947" max="7947" width="1.6640625" style="328" customWidth="1"/>
    <col min="7948" max="8192" width="9.33203125" style="328"/>
    <col min="8193" max="8193" width="8.33203125" style="328" customWidth="1"/>
    <col min="8194" max="8194" width="1.6640625" style="328" customWidth="1"/>
    <col min="8195" max="8196" width="5" style="328" customWidth="1"/>
    <col min="8197" max="8197" width="11.6640625" style="328" customWidth="1"/>
    <col min="8198" max="8198" width="9.1640625" style="328" customWidth="1"/>
    <col min="8199" max="8199" width="5" style="328" customWidth="1"/>
    <col min="8200" max="8200" width="77.83203125" style="328" customWidth="1"/>
    <col min="8201" max="8202" width="20" style="328" customWidth="1"/>
    <col min="8203" max="8203" width="1.6640625" style="328" customWidth="1"/>
    <col min="8204" max="8448" width="9.33203125" style="328"/>
    <col min="8449" max="8449" width="8.33203125" style="328" customWidth="1"/>
    <col min="8450" max="8450" width="1.6640625" style="328" customWidth="1"/>
    <col min="8451" max="8452" width="5" style="328" customWidth="1"/>
    <col min="8453" max="8453" width="11.6640625" style="328" customWidth="1"/>
    <col min="8454" max="8454" width="9.1640625" style="328" customWidth="1"/>
    <col min="8455" max="8455" width="5" style="328" customWidth="1"/>
    <col min="8456" max="8456" width="77.83203125" style="328" customWidth="1"/>
    <col min="8457" max="8458" width="20" style="328" customWidth="1"/>
    <col min="8459" max="8459" width="1.6640625" style="328" customWidth="1"/>
    <col min="8460" max="8704" width="9.33203125" style="328"/>
    <col min="8705" max="8705" width="8.33203125" style="328" customWidth="1"/>
    <col min="8706" max="8706" width="1.6640625" style="328" customWidth="1"/>
    <col min="8707" max="8708" width="5" style="328" customWidth="1"/>
    <col min="8709" max="8709" width="11.6640625" style="328" customWidth="1"/>
    <col min="8710" max="8710" width="9.1640625" style="328" customWidth="1"/>
    <col min="8711" max="8711" width="5" style="328" customWidth="1"/>
    <col min="8712" max="8712" width="77.83203125" style="328" customWidth="1"/>
    <col min="8713" max="8714" width="20" style="328" customWidth="1"/>
    <col min="8715" max="8715" width="1.6640625" style="328" customWidth="1"/>
    <col min="8716" max="8960" width="9.33203125" style="328"/>
    <col min="8961" max="8961" width="8.33203125" style="328" customWidth="1"/>
    <col min="8962" max="8962" width="1.6640625" style="328" customWidth="1"/>
    <col min="8963" max="8964" width="5" style="328" customWidth="1"/>
    <col min="8965" max="8965" width="11.6640625" style="328" customWidth="1"/>
    <col min="8966" max="8966" width="9.1640625" style="328" customWidth="1"/>
    <col min="8967" max="8967" width="5" style="328" customWidth="1"/>
    <col min="8968" max="8968" width="77.83203125" style="328" customWidth="1"/>
    <col min="8969" max="8970" width="20" style="328" customWidth="1"/>
    <col min="8971" max="8971" width="1.6640625" style="328" customWidth="1"/>
    <col min="8972" max="9216" width="9.33203125" style="328"/>
    <col min="9217" max="9217" width="8.33203125" style="328" customWidth="1"/>
    <col min="9218" max="9218" width="1.6640625" style="328" customWidth="1"/>
    <col min="9219" max="9220" width="5" style="328" customWidth="1"/>
    <col min="9221" max="9221" width="11.6640625" style="328" customWidth="1"/>
    <col min="9222" max="9222" width="9.1640625" style="328" customWidth="1"/>
    <col min="9223" max="9223" width="5" style="328" customWidth="1"/>
    <col min="9224" max="9224" width="77.83203125" style="328" customWidth="1"/>
    <col min="9225" max="9226" width="20" style="328" customWidth="1"/>
    <col min="9227" max="9227" width="1.6640625" style="328" customWidth="1"/>
    <col min="9228" max="9472" width="9.33203125" style="328"/>
    <col min="9473" max="9473" width="8.33203125" style="328" customWidth="1"/>
    <col min="9474" max="9474" width="1.6640625" style="328" customWidth="1"/>
    <col min="9475" max="9476" width="5" style="328" customWidth="1"/>
    <col min="9477" max="9477" width="11.6640625" style="328" customWidth="1"/>
    <col min="9478" max="9478" width="9.1640625" style="328" customWidth="1"/>
    <col min="9479" max="9479" width="5" style="328" customWidth="1"/>
    <col min="9480" max="9480" width="77.83203125" style="328" customWidth="1"/>
    <col min="9481" max="9482" width="20" style="328" customWidth="1"/>
    <col min="9483" max="9483" width="1.6640625" style="328" customWidth="1"/>
    <col min="9484" max="9728" width="9.33203125" style="328"/>
    <col min="9729" max="9729" width="8.33203125" style="328" customWidth="1"/>
    <col min="9730" max="9730" width="1.6640625" style="328" customWidth="1"/>
    <col min="9731" max="9732" width="5" style="328" customWidth="1"/>
    <col min="9733" max="9733" width="11.6640625" style="328" customWidth="1"/>
    <col min="9734" max="9734" width="9.1640625" style="328" customWidth="1"/>
    <col min="9735" max="9735" width="5" style="328" customWidth="1"/>
    <col min="9736" max="9736" width="77.83203125" style="328" customWidth="1"/>
    <col min="9737" max="9738" width="20" style="328" customWidth="1"/>
    <col min="9739" max="9739" width="1.6640625" style="328" customWidth="1"/>
    <col min="9740" max="9984" width="9.33203125" style="328"/>
    <col min="9985" max="9985" width="8.33203125" style="328" customWidth="1"/>
    <col min="9986" max="9986" width="1.6640625" style="328" customWidth="1"/>
    <col min="9987" max="9988" width="5" style="328" customWidth="1"/>
    <col min="9989" max="9989" width="11.6640625" style="328" customWidth="1"/>
    <col min="9990" max="9990" width="9.1640625" style="328" customWidth="1"/>
    <col min="9991" max="9991" width="5" style="328" customWidth="1"/>
    <col min="9992" max="9992" width="77.83203125" style="328" customWidth="1"/>
    <col min="9993" max="9994" width="20" style="328" customWidth="1"/>
    <col min="9995" max="9995" width="1.6640625" style="328" customWidth="1"/>
    <col min="9996" max="10240" width="9.33203125" style="328"/>
    <col min="10241" max="10241" width="8.33203125" style="328" customWidth="1"/>
    <col min="10242" max="10242" width="1.6640625" style="328" customWidth="1"/>
    <col min="10243" max="10244" width="5" style="328" customWidth="1"/>
    <col min="10245" max="10245" width="11.6640625" style="328" customWidth="1"/>
    <col min="10246" max="10246" width="9.1640625" style="328" customWidth="1"/>
    <col min="10247" max="10247" width="5" style="328" customWidth="1"/>
    <col min="10248" max="10248" width="77.83203125" style="328" customWidth="1"/>
    <col min="10249" max="10250" width="20" style="328" customWidth="1"/>
    <col min="10251" max="10251" width="1.6640625" style="328" customWidth="1"/>
    <col min="10252" max="10496" width="9.33203125" style="328"/>
    <col min="10497" max="10497" width="8.33203125" style="328" customWidth="1"/>
    <col min="10498" max="10498" width="1.6640625" style="328" customWidth="1"/>
    <col min="10499" max="10500" width="5" style="328" customWidth="1"/>
    <col min="10501" max="10501" width="11.6640625" style="328" customWidth="1"/>
    <col min="10502" max="10502" width="9.1640625" style="328" customWidth="1"/>
    <col min="10503" max="10503" width="5" style="328" customWidth="1"/>
    <col min="10504" max="10504" width="77.83203125" style="328" customWidth="1"/>
    <col min="10505" max="10506" width="20" style="328" customWidth="1"/>
    <col min="10507" max="10507" width="1.6640625" style="328" customWidth="1"/>
    <col min="10508" max="10752" width="9.33203125" style="328"/>
    <col min="10753" max="10753" width="8.33203125" style="328" customWidth="1"/>
    <col min="10754" max="10754" width="1.6640625" style="328" customWidth="1"/>
    <col min="10755" max="10756" width="5" style="328" customWidth="1"/>
    <col min="10757" max="10757" width="11.6640625" style="328" customWidth="1"/>
    <col min="10758" max="10758" width="9.1640625" style="328" customWidth="1"/>
    <col min="10759" max="10759" width="5" style="328" customWidth="1"/>
    <col min="10760" max="10760" width="77.83203125" style="328" customWidth="1"/>
    <col min="10761" max="10762" width="20" style="328" customWidth="1"/>
    <col min="10763" max="10763" width="1.6640625" style="328" customWidth="1"/>
    <col min="10764" max="11008" width="9.33203125" style="328"/>
    <col min="11009" max="11009" width="8.33203125" style="328" customWidth="1"/>
    <col min="11010" max="11010" width="1.6640625" style="328" customWidth="1"/>
    <col min="11011" max="11012" width="5" style="328" customWidth="1"/>
    <col min="11013" max="11013" width="11.6640625" style="328" customWidth="1"/>
    <col min="11014" max="11014" width="9.1640625" style="328" customWidth="1"/>
    <col min="11015" max="11015" width="5" style="328" customWidth="1"/>
    <col min="11016" max="11016" width="77.83203125" style="328" customWidth="1"/>
    <col min="11017" max="11018" width="20" style="328" customWidth="1"/>
    <col min="11019" max="11019" width="1.6640625" style="328" customWidth="1"/>
    <col min="11020" max="11264" width="9.33203125" style="328"/>
    <col min="11265" max="11265" width="8.33203125" style="328" customWidth="1"/>
    <col min="11266" max="11266" width="1.6640625" style="328" customWidth="1"/>
    <col min="11267" max="11268" width="5" style="328" customWidth="1"/>
    <col min="11269" max="11269" width="11.6640625" style="328" customWidth="1"/>
    <col min="11270" max="11270" width="9.1640625" style="328" customWidth="1"/>
    <col min="11271" max="11271" width="5" style="328" customWidth="1"/>
    <col min="11272" max="11272" width="77.83203125" style="328" customWidth="1"/>
    <col min="11273" max="11274" width="20" style="328" customWidth="1"/>
    <col min="11275" max="11275" width="1.6640625" style="328" customWidth="1"/>
    <col min="11276" max="11520" width="9.33203125" style="328"/>
    <col min="11521" max="11521" width="8.33203125" style="328" customWidth="1"/>
    <col min="11522" max="11522" width="1.6640625" style="328" customWidth="1"/>
    <col min="11523" max="11524" width="5" style="328" customWidth="1"/>
    <col min="11525" max="11525" width="11.6640625" style="328" customWidth="1"/>
    <col min="11526" max="11526" width="9.1640625" style="328" customWidth="1"/>
    <col min="11527" max="11527" width="5" style="328" customWidth="1"/>
    <col min="11528" max="11528" width="77.83203125" style="328" customWidth="1"/>
    <col min="11529" max="11530" width="20" style="328" customWidth="1"/>
    <col min="11531" max="11531" width="1.6640625" style="328" customWidth="1"/>
    <col min="11532" max="11776" width="9.33203125" style="328"/>
    <col min="11777" max="11777" width="8.33203125" style="328" customWidth="1"/>
    <col min="11778" max="11778" width="1.6640625" style="328" customWidth="1"/>
    <col min="11779" max="11780" width="5" style="328" customWidth="1"/>
    <col min="11781" max="11781" width="11.6640625" style="328" customWidth="1"/>
    <col min="11782" max="11782" width="9.1640625" style="328" customWidth="1"/>
    <col min="11783" max="11783" width="5" style="328" customWidth="1"/>
    <col min="11784" max="11784" width="77.83203125" style="328" customWidth="1"/>
    <col min="11785" max="11786" width="20" style="328" customWidth="1"/>
    <col min="11787" max="11787" width="1.6640625" style="328" customWidth="1"/>
    <col min="11788" max="12032" width="9.33203125" style="328"/>
    <col min="12033" max="12033" width="8.33203125" style="328" customWidth="1"/>
    <col min="12034" max="12034" width="1.6640625" style="328" customWidth="1"/>
    <col min="12035" max="12036" width="5" style="328" customWidth="1"/>
    <col min="12037" max="12037" width="11.6640625" style="328" customWidth="1"/>
    <col min="12038" max="12038" width="9.1640625" style="328" customWidth="1"/>
    <col min="12039" max="12039" width="5" style="328" customWidth="1"/>
    <col min="12040" max="12040" width="77.83203125" style="328" customWidth="1"/>
    <col min="12041" max="12042" width="20" style="328" customWidth="1"/>
    <col min="12043" max="12043" width="1.6640625" style="328" customWidth="1"/>
    <col min="12044" max="12288" width="9.33203125" style="328"/>
    <col min="12289" max="12289" width="8.33203125" style="328" customWidth="1"/>
    <col min="12290" max="12290" width="1.6640625" style="328" customWidth="1"/>
    <col min="12291" max="12292" width="5" style="328" customWidth="1"/>
    <col min="12293" max="12293" width="11.6640625" style="328" customWidth="1"/>
    <col min="12294" max="12294" width="9.1640625" style="328" customWidth="1"/>
    <col min="12295" max="12295" width="5" style="328" customWidth="1"/>
    <col min="12296" max="12296" width="77.83203125" style="328" customWidth="1"/>
    <col min="12297" max="12298" width="20" style="328" customWidth="1"/>
    <col min="12299" max="12299" width="1.6640625" style="328" customWidth="1"/>
    <col min="12300" max="12544" width="9.33203125" style="328"/>
    <col min="12545" max="12545" width="8.33203125" style="328" customWidth="1"/>
    <col min="12546" max="12546" width="1.6640625" style="328" customWidth="1"/>
    <col min="12547" max="12548" width="5" style="328" customWidth="1"/>
    <col min="12549" max="12549" width="11.6640625" style="328" customWidth="1"/>
    <col min="12550" max="12550" width="9.1640625" style="328" customWidth="1"/>
    <col min="12551" max="12551" width="5" style="328" customWidth="1"/>
    <col min="12552" max="12552" width="77.83203125" style="328" customWidth="1"/>
    <col min="12553" max="12554" width="20" style="328" customWidth="1"/>
    <col min="12555" max="12555" width="1.6640625" style="328" customWidth="1"/>
    <col min="12556" max="12800" width="9.33203125" style="328"/>
    <col min="12801" max="12801" width="8.33203125" style="328" customWidth="1"/>
    <col min="12802" max="12802" width="1.6640625" style="328" customWidth="1"/>
    <col min="12803" max="12804" width="5" style="328" customWidth="1"/>
    <col min="12805" max="12805" width="11.6640625" style="328" customWidth="1"/>
    <col min="12806" max="12806" width="9.1640625" style="328" customWidth="1"/>
    <col min="12807" max="12807" width="5" style="328" customWidth="1"/>
    <col min="12808" max="12808" width="77.83203125" style="328" customWidth="1"/>
    <col min="12809" max="12810" width="20" style="328" customWidth="1"/>
    <col min="12811" max="12811" width="1.6640625" style="328" customWidth="1"/>
    <col min="12812" max="13056" width="9.33203125" style="328"/>
    <col min="13057" max="13057" width="8.33203125" style="328" customWidth="1"/>
    <col min="13058" max="13058" width="1.6640625" style="328" customWidth="1"/>
    <col min="13059" max="13060" width="5" style="328" customWidth="1"/>
    <col min="13061" max="13061" width="11.6640625" style="328" customWidth="1"/>
    <col min="13062" max="13062" width="9.1640625" style="328" customWidth="1"/>
    <col min="13063" max="13063" width="5" style="328" customWidth="1"/>
    <col min="13064" max="13064" width="77.83203125" style="328" customWidth="1"/>
    <col min="13065" max="13066" width="20" style="328" customWidth="1"/>
    <col min="13067" max="13067" width="1.6640625" style="328" customWidth="1"/>
    <col min="13068" max="13312" width="9.33203125" style="328"/>
    <col min="13313" max="13313" width="8.33203125" style="328" customWidth="1"/>
    <col min="13314" max="13314" width="1.6640625" style="328" customWidth="1"/>
    <col min="13315" max="13316" width="5" style="328" customWidth="1"/>
    <col min="13317" max="13317" width="11.6640625" style="328" customWidth="1"/>
    <col min="13318" max="13318" width="9.1640625" style="328" customWidth="1"/>
    <col min="13319" max="13319" width="5" style="328" customWidth="1"/>
    <col min="13320" max="13320" width="77.83203125" style="328" customWidth="1"/>
    <col min="13321" max="13322" width="20" style="328" customWidth="1"/>
    <col min="13323" max="13323" width="1.6640625" style="328" customWidth="1"/>
    <col min="13324" max="13568" width="9.33203125" style="328"/>
    <col min="13569" max="13569" width="8.33203125" style="328" customWidth="1"/>
    <col min="13570" max="13570" width="1.6640625" style="328" customWidth="1"/>
    <col min="13571" max="13572" width="5" style="328" customWidth="1"/>
    <col min="13573" max="13573" width="11.6640625" style="328" customWidth="1"/>
    <col min="13574" max="13574" width="9.1640625" style="328" customWidth="1"/>
    <col min="13575" max="13575" width="5" style="328" customWidth="1"/>
    <col min="13576" max="13576" width="77.83203125" style="328" customWidth="1"/>
    <col min="13577" max="13578" width="20" style="328" customWidth="1"/>
    <col min="13579" max="13579" width="1.6640625" style="328" customWidth="1"/>
    <col min="13580" max="13824" width="9.33203125" style="328"/>
    <col min="13825" max="13825" width="8.33203125" style="328" customWidth="1"/>
    <col min="13826" max="13826" width="1.6640625" style="328" customWidth="1"/>
    <col min="13827" max="13828" width="5" style="328" customWidth="1"/>
    <col min="13829" max="13829" width="11.6640625" style="328" customWidth="1"/>
    <col min="13830" max="13830" width="9.1640625" style="328" customWidth="1"/>
    <col min="13831" max="13831" width="5" style="328" customWidth="1"/>
    <col min="13832" max="13832" width="77.83203125" style="328" customWidth="1"/>
    <col min="13833" max="13834" width="20" style="328" customWidth="1"/>
    <col min="13835" max="13835" width="1.6640625" style="328" customWidth="1"/>
    <col min="13836" max="14080" width="9.33203125" style="328"/>
    <col min="14081" max="14081" width="8.33203125" style="328" customWidth="1"/>
    <col min="14082" max="14082" width="1.6640625" style="328" customWidth="1"/>
    <col min="14083" max="14084" width="5" style="328" customWidth="1"/>
    <col min="14085" max="14085" width="11.6640625" style="328" customWidth="1"/>
    <col min="14086" max="14086" width="9.1640625" style="328" customWidth="1"/>
    <col min="14087" max="14087" width="5" style="328" customWidth="1"/>
    <col min="14088" max="14088" width="77.83203125" style="328" customWidth="1"/>
    <col min="14089" max="14090" width="20" style="328" customWidth="1"/>
    <col min="14091" max="14091" width="1.6640625" style="328" customWidth="1"/>
    <col min="14092" max="14336" width="9.33203125" style="328"/>
    <col min="14337" max="14337" width="8.33203125" style="328" customWidth="1"/>
    <col min="14338" max="14338" width="1.6640625" style="328" customWidth="1"/>
    <col min="14339" max="14340" width="5" style="328" customWidth="1"/>
    <col min="14341" max="14341" width="11.6640625" style="328" customWidth="1"/>
    <col min="14342" max="14342" width="9.1640625" style="328" customWidth="1"/>
    <col min="14343" max="14343" width="5" style="328" customWidth="1"/>
    <col min="14344" max="14344" width="77.83203125" style="328" customWidth="1"/>
    <col min="14345" max="14346" width="20" style="328" customWidth="1"/>
    <col min="14347" max="14347" width="1.6640625" style="328" customWidth="1"/>
    <col min="14348" max="14592" width="9.33203125" style="328"/>
    <col min="14593" max="14593" width="8.33203125" style="328" customWidth="1"/>
    <col min="14594" max="14594" width="1.6640625" style="328" customWidth="1"/>
    <col min="14595" max="14596" width="5" style="328" customWidth="1"/>
    <col min="14597" max="14597" width="11.6640625" style="328" customWidth="1"/>
    <col min="14598" max="14598" width="9.1640625" style="328" customWidth="1"/>
    <col min="14599" max="14599" width="5" style="328" customWidth="1"/>
    <col min="14600" max="14600" width="77.83203125" style="328" customWidth="1"/>
    <col min="14601" max="14602" width="20" style="328" customWidth="1"/>
    <col min="14603" max="14603" width="1.6640625" style="328" customWidth="1"/>
    <col min="14604" max="14848" width="9.33203125" style="328"/>
    <col min="14849" max="14849" width="8.33203125" style="328" customWidth="1"/>
    <col min="14850" max="14850" width="1.6640625" style="328" customWidth="1"/>
    <col min="14851" max="14852" width="5" style="328" customWidth="1"/>
    <col min="14853" max="14853" width="11.6640625" style="328" customWidth="1"/>
    <col min="14854" max="14854" width="9.1640625" style="328" customWidth="1"/>
    <col min="14855" max="14855" width="5" style="328" customWidth="1"/>
    <col min="14856" max="14856" width="77.83203125" style="328" customWidth="1"/>
    <col min="14857" max="14858" width="20" style="328" customWidth="1"/>
    <col min="14859" max="14859" width="1.6640625" style="328" customWidth="1"/>
    <col min="14860" max="15104" width="9.33203125" style="328"/>
    <col min="15105" max="15105" width="8.33203125" style="328" customWidth="1"/>
    <col min="15106" max="15106" width="1.6640625" style="328" customWidth="1"/>
    <col min="15107" max="15108" width="5" style="328" customWidth="1"/>
    <col min="15109" max="15109" width="11.6640625" style="328" customWidth="1"/>
    <col min="15110" max="15110" width="9.1640625" style="328" customWidth="1"/>
    <col min="15111" max="15111" width="5" style="328" customWidth="1"/>
    <col min="15112" max="15112" width="77.83203125" style="328" customWidth="1"/>
    <col min="15113" max="15114" width="20" style="328" customWidth="1"/>
    <col min="15115" max="15115" width="1.6640625" style="328" customWidth="1"/>
    <col min="15116" max="15360" width="9.33203125" style="328"/>
    <col min="15361" max="15361" width="8.33203125" style="328" customWidth="1"/>
    <col min="15362" max="15362" width="1.6640625" style="328" customWidth="1"/>
    <col min="15363" max="15364" width="5" style="328" customWidth="1"/>
    <col min="15365" max="15365" width="11.6640625" style="328" customWidth="1"/>
    <col min="15366" max="15366" width="9.1640625" style="328" customWidth="1"/>
    <col min="15367" max="15367" width="5" style="328" customWidth="1"/>
    <col min="15368" max="15368" width="77.83203125" style="328" customWidth="1"/>
    <col min="15369" max="15370" width="20" style="328" customWidth="1"/>
    <col min="15371" max="15371" width="1.6640625" style="328" customWidth="1"/>
    <col min="15372" max="15616" width="9.33203125" style="328"/>
    <col min="15617" max="15617" width="8.33203125" style="328" customWidth="1"/>
    <col min="15618" max="15618" width="1.6640625" style="328" customWidth="1"/>
    <col min="15619" max="15620" width="5" style="328" customWidth="1"/>
    <col min="15621" max="15621" width="11.6640625" style="328" customWidth="1"/>
    <col min="15622" max="15622" width="9.1640625" style="328" customWidth="1"/>
    <col min="15623" max="15623" width="5" style="328" customWidth="1"/>
    <col min="15624" max="15624" width="77.83203125" style="328" customWidth="1"/>
    <col min="15625" max="15626" width="20" style="328" customWidth="1"/>
    <col min="15627" max="15627" width="1.6640625" style="328" customWidth="1"/>
    <col min="15628" max="15872" width="9.33203125" style="328"/>
    <col min="15873" max="15873" width="8.33203125" style="328" customWidth="1"/>
    <col min="15874" max="15874" width="1.6640625" style="328" customWidth="1"/>
    <col min="15875" max="15876" width="5" style="328" customWidth="1"/>
    <col min="15877" max="15877" width="11.6640625" style="328" customWidth="1"/>
    <col min="15878" max="15878" width="9.1640625" style="328" customWidth="1"/>
    <col min="15879" max="15879" width="5" style="328" customWidth="1"/>
    <col min="15880" max="15880" width="77.83203125" style="328" customWidth="1"/>
    <col min="15881" max="15882" width="20" style="328" customWidth="1"/>
    <col min="15883" max="15883" width="1.6640625" style="328" customWidth="1"/>
    <col min="15884" max="16128" width="9.33203125" style="328"/>
    <col min="16129" max="16129" width="8.33203125" style="328" customWidth="1"/>
    <col min="16130" max="16130" width="1.6640625" style="328" customWidth="1"/>
    <col min="16131" max="16132" width="5" style="328" customWidth="1"/>
    <col min="16133" max="16133" width="11.6640625" style="328" customWidth="1"/>
    <col min="16134" max="16134" width="9.1640625" style="328" customWidth="1"/>
    <col min="16135" max="16135" width="5" style="328" customWidth="1"/>
    <col min="16136" max="16136" width="77.83203125" style="328" customWidth="1"/>
    <col min="16137" max="16138" width="20" style="328" customWidth="1"/>
    <col min="16139" max="16139" width="1.6640625" style="328" customWidth="1"/>
    <col min="16140" max="16384" width="9.33203125" style="328"/>
  </cols>
  <sheetData>
    <row r="1" spans="2:11" ht="37.5" customHeight="1" x14ac:dyDescent="0.3"/>
    <row r="2" spans="2:11" ht="7.5" customHeight="1" x14ac:dyDescent="0.3">
      <c r="B2" s="329"/>
      <c r="C2" s="330"/>
      <c r="D2" s="330"/>
      <c r="E2" s="330"/>
      <c r="F2" s="330"/>
      <c r="G2" s="330"/>
      <c r="H2" s="330"/>
      <c r="I2" s="330"/>
      <c r="J2" s="330"/>
      <c r="K2" s="331"/>
    </row>
    <row r="3" spans="2:11" s="335" customFormat="1" ht="45" customHeight="1" x14ac:dyDescent="0.3">
      <c r="B3" s="332"/>
      <c r="C3" s="333" t="s">
        <v>870</v>
      </c>
      <c r="D3" s="333"/>
      <c r="E3" s="333"/>
      <c r="F3" s="333"/>
      <c r="G3" s="333"/>
      <c r="H3" s="333"/>
      <c r="I3" s="333"/>
      <c r="J3" s="333"/>
      <c r="K3" s="334"/>
    </row>
    <row r="4" spans="2:11" ht="25.5" customHeight="1" x14ac:dyDescent="0.3">
      <c r="B4" s="336"/>
      <c r="C4" s="337" t="s">
        <v>871</v>
      </c>
      <c r="D4" s="337"/>
      <c r="E4" s="337"/>
      <c r="F4" s="337"/>
      <c r="G4" s="337"/>
      <c r="H4" s="337"/>
      <c r="I4" s="337"/>
      <c r="J4" s="337"/>
      <c r="K4" s="338"/>
    </row>
    <row r="5" spans="2:11" ht="5.25" customHeight="1" x14ac:dyDescent="0.3">
      <c r="B5" s="336"/>
      <c r="C5" s="339"/>
      <c r="D5" s="339"/>
      <c r="E5" s="339"/>
      <c r="F5" s="339"/>
      <c r="G5" s="339"/>
      <c r="H5" s="339"/>
      <c r="I5" s="339"/>
      <c r="J5" s="339"/>
      <c r="K5" s="338"/>
    </row>
    <row r="6" spans="2:11" ht="15" customHeight="1" x14ac:dyDescent="0.3">
      <c r="B6" s="336"/>
      <c r="C6" s="340" t="s">
        <v>872</v>
      </c>
      <c r="D6" s="340"/>
      <c r="E6" s="340"/>
      <c r="F6" s="340"/>
      <c r="G6" s="340"/>
      <c r="H6" s="340"/>
      <c r="I6" s="340"/>
      <c r="J6" s="340"/>
      <c r="K6" s="338"/>
    </row>
    <row r="7" spans="2:11" ht="15" customHeight="1" x14ac:dyDescent="0.3">
      <c r="B7" s="341"/>
      <c r="C7" s="340" t="s">
        <v>873</v>
      </c>
      <c r="D7" s="340"/>
      <c r="E7" s="340"/>
      <c r="F7" s="340"/>
      <c r="G7" s="340"/>
      <c r="H7" s="340"/>
      <c r="I7" s="340"/>
      <c r="J7" s="340"/>
      <c r="K7" s="338"/>
    </row>
    <row r="8" spans="2:11" ht="12.75" customHeight="1" x14ac:dyDescent="0.3">
      <c r="B8" s="341"/>
      <c r="C8" s="342"/>
      <c r="D8" s="342"/>
      <c r="E8" s="342"/>
      <c r="F8" s="342"/>
      <c r="G8" s="342"/>
      <c r="H8" s="342"/>
      <c r="I8" s="342"/>
      <c r="J8" s="342"/>
      <c r="K8" s="338"/>
    </row>
    <row r="9" spans="2:11" ht="15" customHeight="1" x14ac:dyDescent="0.3">
      <c r="B9" s="341"/>
      <c r="C9" s="340" t="s">
        <v>874</v>
      </c>
      <c r="D9" s="340"/>
      <c r="E9" s="340"/>
      <c r="F9" s="340"/>
      <c r="G9" s="340"/>
      <c r="H9" s="340"/>
      <c r="I9" s="340"/>
      <c r="J9" s="340"/>
      <c r="K9" s="338"/>
    </row>
    <row r="10" spans="2:11" ht="15" customHeight="1" x14ac:dyDescent="0.3">
      <c r="B10" s="341"/>
      <c r="C10" s="342"/>
      <c r="D10" s="340" t="s">
        <v>875</v>
      </c>
      <c r="E10" s="340"/>
      <c r="F10" s="340"/>
      <c r="G10" s="340"/>
      <c r="H10" s="340"/>
      <c r="I10" s="340"/>
      <c r="J10" s="340"/>
      <c r="K10" s="338"/>
    </row>
    <row r="11" spans="2:11" ht="15" customHeight="1" x14ac:dyDescent="0.3">
      <c r="B11" s="341"/>
      <c r="C11" s="343"/>
      <c r="D11" s="340" t="s">
        <v>876</v>
      </c>
      <c r="E11" s="340"/>
      <c r="F11" s="340"/>
      <c r="G11" s="340"/>
      <c r="H11" s="340"/>
      <c r="I11" s="340"/>
      <c r="J11" s="340"/>
      <c r="K11" s="338"/>
    </row>
    <row r="12" spans="2:11" ht="12.75" customHeight="1" x14ac:dyDescent="0.3">
      <c r="B12" s="341"/>
      <c r="C12" s="343"/>
      <c r="D12" s="343"/>
      <c r="E12" s="343"/>
      <c r="F12" s="343"/>
      <c r="G12" s="343"/>
      <c r="H12" s="343"/>
      <c r="I12" s="343"/>
      <c r="J12" s="343"/>
      <c r="K12" s="338"/>
    </row>
    <row r="13" spans="2:11" ht="15" customHeight="1" x14ac:dyDescent="0.3">
      <c r="B13" s="341"/>
      <c r="C13" s="343"/>
      <c r="D13" s="340" t="s">
        <v>877</v>
      </c>
      <c r="E13" s="340"/>
      <c r="F13" s="340"/>
      <c r="G13" s="340"/>
      <c r="H13" s="340"/>
      <c r="I13" s="340"/>
      <c r="J13" s="340"/>
      <c r="K13" s="338"/>
    </row>
    <row r="14" spans="2:11" ht="15" customHeight="1" x14ac:dyDescent="0.3">
      <c r="B14" s="341"/>
      <c r="C14" s="343"/>
      <c r="D14" s="340" t="s">
        <v>878</v>
      </c>
      <c r="E14" s="340"/>
      <c r="F14" s="340"/>
      <c r="G14" s="340"/>
      <c r="H14" s="340"/>
      <c r="I14" s="340"/>
      <c r="J14" s="340"/>
      <c r="K14" s="338"/>
    </row>
    <row r="15" spans="2:11" ht="15" customHeight="1" x14ac:dyDescent="0.3">
      <c r="B15" s="341"/>
      <c r="C15" s="343"/>
      <c r="D15" s="340" t="s">
        <v>879</v>
      </c>
      <c r="E15" s="340"/>
      <c r="F15" s="340"/>
      <c r="G15" s="340"/>
      <c r="H15" s="340"/>
      <c r="I15" s="340"/>
      <c r="J15" s="340"/>
      <c r="K15" s="338"/>
    </row>
    <row r="16" spans="2:11" ht="15" customHeight="1" x14ac:dyDescent="0.3">
      <c r="B16" s="341"/>
      <c r="C16" s="343"/>
      <c r="D16" s="343"/>
      <c r="E16" s="344" t="s">
        <v>79</v>
      </c>
      <c r="F16" s="340" t="s">
        <v>880</v>
      </c>
      <c r="G16" s="340"/>
      <c r="H16" s="340"/>
      <c r="I16" s="340"/>
      <c r="J16" s="340"/>
      <c r="K16" s="338"/>
    </row>
    <row r="17" spans="2:11" ht="15" customHeight="1" x14ac:dyDescent="0.3">
      <c r="B17" s="341"/>
      <c r="C17" s="343"/>
      <c r="D17" s="343"/>
      <c r="E17" s="344" t="s">
        <v>881</v>
      </c>
      <c r="F17" s="340" t="s">
        <v>882</v>
      </c>
      <c r="G17" s="340"/>
      <c r="H17" s="340"/>
      <c r="I17" s="340"/>
      <c r="J17" s="340"/>
      <c r="K17" s="338"/>
    </row>
    <row r="18" spans="2:11" ht="15" customHeight="1" x14ac:dyDescent="0.3">
      <c r="B18" s="341"/>
      <c r="C18" s="343"/>
      <c r="D18" s="343"/>
      <c r="E18" s="344" t="s">
        <v>883</v>
      </c>
      <c r="F18" s="340" t="s">
        <v>884</v>
      </c>
      <c r="G18" s="340"/>
      <c r="H18" s="340"/>
      <c r="I18" s="340"/>
      <c r="J18" s="340"/>
      <c r="K18" s="338"/>
    </row>
    <row r="19" spans="2:11" ht="15" customHeight="1" x14ac:dyDescent="0.3">
      <c r="B19" s="341"/>
      <c r="C19" s="343"/>
      <c r="D19" s="343"/>
      <c r="E19" s="344" t="s">
        <v>885</v>
      </c>
      <c r="F19" s="340" t="s">
        <v>886</v>
      </c>
      <c r="G19" s="340"/>
      <c r="H19" s="340"/>
      <c r="I19" s="340"/>
      <c r="J19" s="340"/>
      <c r="K19" s="338"/>
    </row>
    <row r="20" spans="2:11" ht="15" customHeight="1" x14ac:dyDescent="0.3">
      <c r="B20" s="341"/>
      <c r="C20" s="343"/>
      <c r="D20" s="343"/>
      <c r="E20" s="344" t="s">
        <v>887</v>
      </c>
      <c r="F20" s="340" t="s">
        <v>888</v>
      </c>
      <c r="G20" s="340"/>
      <c r="H20" s="340"/>
      <c r="I20" s="340"/>
      <c r="J20" s="340"/>
      <c r="K20" s="338"/>
    </row>
    <row r="21" spans="2:11" ht="15" customHeight="1" x14ac:dyDescent="0.3">
      <c r="B21" s="341"/>
      <c r="C21" s="343"/>
      <c r="D21" s="343"/>
      <c r="E21" s="344" t="s">
        <v>889</v>
      </c>
      <c r="F21" s="340" t="s">
        <v>890</v>
      </c>
      <c r="G21" s="340"/>
      <c r="H21" s="340"/>
      <c r="I21" s="340"/>
      <c r="J21" s="340"/>
      <c r="K21" s="338"/>
    </row>
    <row r="22" spans="2:11" ht="12.75" customHeight="1" x14ac:dyDescent="0.3">
      <c r="B22" s="341"/>
      <c r="C22" s="343"/>
      <c r="D22" s="343"/>
      <c r="E22" s="343"/>
      <c r="F22" s="343"/>
      <c r="G22" s="343"/>
      <c r="H22" s="343"/>
      <c r="I22" s="343"/>
      <c r="J22" s="343"/>
      <c r="K22" s="338"/>
    </row>
    <row r="23" spans="2:11" ht="15" customHeight="1" x14ac:dyDescent="0.3">
      <c r="B23" s="341"/>
      <c r="C23" s="340" t="s">
        <v>891</v>
      </c>
      <c r="D23" s="340"/>
      <c r="E23" s="340"/>
      <c r="F23" s="340"/>
      <c r="G23" s="340"/>
      <c r="H23" s="340"/>
      <c r="I23" s="340"/>
      <c r="J23" s="340"/>
      <c r="K23" s="338"/>
    </row>
    <row r="24" spans="2:11" ht="15" customHeight="1" x14ac:dyDescent="0.3">
      <c r="B24" s="341"/>
      <c r="C24" s="340" t="s">
        <v>892</v>
      </c>
      <c r="D24" s="340"/>
      <c r="E24" s="340"/>
      <c r="F24" s="340"/>
      <c r="G24" s="340"/>
      <c r="H24" s="340"/>
      <c r="I24" s="340"/>
      <c r="J24" s="340"/>
      <c r="K24" s="338"/>
    </row>
    <row r="25" spans="2:11" ht="15" customHeight="1" x14ac:dyDescent="0.3">
      <c r="B25" s="341"/>
      <c r="C25" s="342"/>
      <c r="D25" s="340" t="s">
        <v>893</v>
      </c>
      <c r="E25" s="340"/>
      <c r="F25" s="340"/>
      <c r="G25" s="340"/>
      <c r="H25" s="340"/>
      <c r="I25" s="340"/>
      <c r="J25" s="340"/>
      <c r="K25" s="338"/>
    </row>
    <row r="26" spans="2:11" ht="15" customHeight="1" x14ac:dyDescent="0.3">
      <c r="B26" s="341"/>
      <c r="C26" s="343"/>
      <c r="D26" s="340" t="s">
        <v>894</v>
      </c>
      <c r="E26" s="340"/>
      <c r="F26" s="340"/>
      <c r="G26" s="340"/>
      <c r="H26" s="340"/>
      <c r="I26" s="340"/>
      <c r="J26" s="340"/>
      <c r="K26" s="338"/>
    </row>
    <row r="27" spans="2:11" ht="12.75" customHeight="1" x14ac:dyDescent="0.3">
      <c r="B27" s="341"/>
      <c r="C27" s="343"/>
      <c r="D27" s="343"/>
      <c r="E27" s="343"/>
      <c r="F27" s="343"/>
      <c r="G27" s="343"/>
      <c r="H27" s="343"/>
      <c r="I27" s="343"/>
      <c r="J27" s="343"/>
      <c r="K27" s="338"/>
    </row>
    <row r="28" spans="2:11" ht="15" customHeight="1" x14ac:dyDescent="0.3">
      <c r="B28" s="341"/>
      <c r="C28" s="343"/>
      <c r="D28" s="340" t="s">
        <v>895</v>
      </c>
      <c r="E28" s="340"/>
      <c r="F28" s="340"/>
      <c r="G28" s="340"/>
      <c r="H28" s="340"/>
      <c r="I28" s="340"/>
      <c r="J28" s="340"/>
      <c r="K28" s="338"/>
    </row>
    <row r="29" spans="2:11" ht="15" customHeight="1" x14ac:dyDescent="0.3">
      <c r="B29" s="341"/>
      <c r="C29" s="343"/>
      <c r="D29" s="340" t="s">
        <v>896</v>
      </c>
      <c r="E29" s="340"/>
      <c r="F29" s="340"/>
      <c r="G29" s="340"/>
      <c r="H29" s="340"/>
      <c r="I29" s="340"/>
      <c r="J29" s="340"/>
      <c r="K29" s="338"/>
    </row>
    <row r="30" spans="2:11" ht="12.75" customHeight="1" x14ac:dyDescent="0.3">
      <c r="B30" s="341"/>
      <c r="C30" s="343"/>
      <c r="D30" s="343"/>
      <c r="E30" s="343"/>
      <c r="F30" s="343"/>
      <c r="G30" s="343"/>
      <c r="H30" s="343"/>
      <c r="I30" s="343"/>
      <c r="J30" s="343"/>
      <c r="K30" s="338"/>
    </row>
    <row r="31" spans="2:11" ht="15" customHeight="1" x14ac:dyDescent="0.3">
      <c r="B31" s="341"/>
      <c r="C31" s="343"/>
      <c r="D31" s="340" t="s">
        <v>897</v>
      </c>
      <c r="E31" s="340"/>
      <c r="F31" s="340"/>
      <c r="G31" s="340"/>
      <c r="H31" s="340"/>
      <c r="I31" s="340"/>
      <c r="J31" s="340"/>
      <c r="K31" s="338"/>
    </row>
    <row r="32" spans="2:11" ht="15" customHeight="1" x14ac:dyDescent="0.3">
      <c r="B32" s="341"/>
      <c r="C32" s="343"/>
      <c r="D32" s="340" t="s">
        <v>898</v>
      </c>
      <c r="E32" s="340"/>
      <c r="F32" s="340"/>
      <c r="G32" s="340"/>
      <c r="H32" s="340"/>
      <c r="I32" s="340"/>
      <c r="J32" s="340"/>
      <c r="K32" s="338"/>
    </row>
    <row r="33" spans="2:11" ht="15" customHeight="1" x14ac:dyDescent="0.3">
      <c r="B33" s="341"/>
      <c r="C33" s="343"/>
      <c r="D33" s="340" t="s">
        <v>899</v>
      </c>
      <c r="E33" s="340"/>
      <c r="F33" s="340"/>
      <c r="G33" s="340"/>
      <c r="H33" s="340"/>
      <c r="I33" s="340"/>
      <c r="J33" s="340"/>
      <c r="K33" s="338"/>
    </row>
    <row r="34" spans="2:11" ht="15" customHeight="1" x14ac:dyDescent="0.3">
      <c r="B34" s="341"/>
      <c r="C34" s="343"/>
      <c r="D34" s="342"/>
      <c r="E34" s="345" t="s">
        <v>114</v>
      </c>
      <c r="F34" s="342"/>
      <c r="G34" s="340" t="s">
        <v>900</v>
      </c>
      <c r="H34" s="340"/>
      <c r="I34" s="340"/>
      <c r="J34" s="340"/>
      <c r="K34" s="338"/>
    </row>
    <row r="35" spans="2:11" ht="30.75" customHeight="1" x14ac:dyDescent="0.3">
      <c r="B35" s="341"/>
      <c r="C35" s="343"/>
      <c r="D35" s="342"/>
      <c r="E35" s="345" t="s">
        <v>901</v>
      </c>
      <c r="F35" s="342"/>
      <c r="G35" s="340" t="s">
        <v>902</v>
      </c>
      <c r="H35" s="340"/>
      <c r="I35" s="340"/>
      <c r="J35" s="340"/>
      <c r="K35" s="338"/>
    </row>
    <row r="36" spans="2:11" ht="15" customHeight="1" x14ac:dyDescent="0.3">
      <c r="B36" s="341"/>
      <c r="C36" s="343"/>
      <c r="D36" s="342"/>
      <c r="E36" s="345" t="s">
        <v>54</v>
      </c>
      <c r="F36" s="342"/>
      <c r="G36" s="340" t="s">
        <v>903</v>
      </c>
      <c r="H36" s="340"/>
      <c r="I36" s="340"/>
      <c r="J36" s="340"/>
      <c r="K36" s="338"/>
    </row>
    <row r="37" spans="2:11" ht="15" customHeight="1" x14ac:dyDescent="0.3">
      <c r="B37" s="341"/>
      <c r="C37" s="343"/>
      <c r="D37" s="342"/>
      <c r="E37" s="345" t="s">
        <v>115</v>
      </c>
      <c r="F37" s="342"/>
      <c r="G37" s="340" t="s">
        <v>904</v>
      </c>
      <c r="H37" s="340"/>
      <c r="I37" s="340"/>
      <c r="J37" s="340"/>
      <c r="K37" s="338"/>
    </row>
    <row r="38" spans="2:11" ht="15" customHeight="1" x14ac:dyDescent="0.3">
      <c r="B38" s="341"/>
      <c r="C38" s="343"/>
      <c r="D38" s="342"/>
      <c r="E38" s="345" t="s">
        <v>116</v>
      </c>
      <c r="F38" s="342"/>
      <c r="G38" s="340" t="s">
        <v>905</v>
      </c>
      <c r="H38" s="340"/>
      <c r="I38" s="340"/>
      <c r="J38" s="340"/>
      <c r="K38" s="338"/>
    </row>
    <row r="39" spans="2:11" ht="15" customHeight="1" x14ac:dyDescent="0.3">
      <c r="B39" s="341"/>
      <c r="C39" s="343"/>
      <c r="D39" s="342"/>
      <c r="E39" s="345" t="s">
        <v>117</v>
      </c>
      <c r="F39" s="342"/>
      <c r="G39" s="340" t="s">
        <v>906</v>
      </c>
      <c r="H39" s="340"/>
      <c r="I39" s="340"/>
      <c r="J39" s="340"/>
      <c r="K39" s="338"/>
    </row>
    <row r="40" spans="2:11" ht="15" customHeight="1" x14ac:dyDescent="0.3">
      <c r="B40" s="341"/>
      <c r="C40" s="343"/>
      <c r="D40" s="342"/>
      <c r="E40" s="345" t="s">
        <v>907</v>
      </c>
      <c r="F40" s="342"/>
      <c r="G40" s="340" t="s">
        <v>908</v>
      </c>
      <c r="H40" s="340"/>
      <c r="I40" s="340"/>
      <c r="J40" s="340"/>
      <c r="K40" s="338"/>
    </row>
    <row r="41" spans="2:11" ht="15" customHeight="1" x14ac:dyDescent="0.3">
      <c r="B41" s="341"/>
      <c r="C41" s="343"/>
      <c r="D41" s="342"/>
      <c r="E41" s="345"/>
      <c r="F41" s="342"/>
      <c r="G41" s="340" t="s">
        <v>909</v>
      </c>
      <c r="H41" s="340"/>
      <c r="I41" s="340"/>
      <c r="J41" s="340"/>
      <c r="K41" s="338"/>
    </row>
    <row r="42" spans="2:11" ht="15" customHeight="1" x14ac:dyDescent="0.3">
      <c r="B42" s="341"/>
      <c r="C42" s="343"/>
      <c r="D42" s="342"/>
      <c r="E42" s="345" t="s">
        <v>910</v>
      </c>
      <c r="F42" s="342"/>
      <c r="G42" s="340" t="s">
        <v>911</v>
      </c>
      <c r="H42" s="340"/>
      <c r="I42" s="340"/>
      <c r="J42" s="340"/>
      <c r="K42" s="338"/>
    </row>
    <row r="43" spans="2:11" ht="15" customHeight="1" x14ac:dyDescent="0.3">
      <c r="B43" s="341"/>
      <c r="C43" s="343"/>
      <c r="D43" s="342"/>
      <c r="E43" s="345" t="s">
        <v>119</v>
      </c>
      <c r="F43" s="342"/>
      <c r="G43" s="340" t="s">
        <v>912</v>
      </c>
      <c r="H43" s="340"/>
      <c r="I43" s="340"/>
      <c r="J43" s="340"/>
      <c r="K43" s="338"/>
    </row>
    <row r="44" spans="2:11" ht="12.75" customHeight="1" x14ac:dyDescent="0.3">
      <c r="B44" s="341"/>
      <c r="C44" s="343"/>
      <c r="D44" s="342"/>
      <c r="E44" s="342"/>
      <c r="F44" s="342"/>
      <c r="G44" s="342"/>
      <c r="H44" s="342"/>
      <c r="I44" s="342"/>
      <c r="J44" s="342"/>
      <c r="K44" s="338"/>
    </row>
    <row r="45" spans="2:11" ht="15" customHeight="1" x14ac:dyDescent="0.3">
      <c r="B45" s="341"/>
      <c r="C45" s="343"/>
      <c r="D45" s="340" t="s">
        <v>913</v>
      </c>
      <c r="E45" s="340"/>
      <c r="F45" s="340"/>
      <c r="G45" s="340"/>
      <c r="H45" s="340"/>
      <c r="I45" s="340"/>
      <c r="J45" s="340"/>
      <c r="K45" s="338"/>
    </row>
    <row r="46" spans="2:11" ht="15" customHeight="1" x14ac:dyDescent="0.3">
      <c r="B46" s="341"/>
      <c r="C46" s="343"/>
      <c r="D46" s="343"/>
      <c r="E46" s="340" t="s">
        <v>914</v>
      </c>
      <c r="F46" s="340"/>
      <c r="G46" s="340"/>
      <c r="H46" s="340"/>
      <c r="I46" s="340"/>
      <c r="J46" s="340"/>
      <c r="K46" s="338"/>
    </row>
    <row r="47" spans="2:11" ht="15" customHeight="1" x14ac:dyDescent="0.3">
      <c r="B47" s="341"/>
      <c r="C47" s="343"/>
      <c r="D47" s="343"/>
      <c r="E47" s="340" t="s">
        <v>915</v>
      </c>
      <c r="F47" s="340"/>
      <c r="G47" s="340"/>
      <c r="H47" s="340"/>
      <c r="I47" s="340"/>
      <c r="J47" s="340"/>
      <c r="K47" s="338"/>
    </row>
    <row r="48" spans="2:11" ht="15" customHeight="1" x14ac:dyDescent="0.3">
      <c r="B48" s="341"/>
      <c r="C48" s="343"/>
      <c r="D48" s="343"/>
      <c r="E48" s="340" t="s">
        <v>916</v>
      </c>
      <c r="F48" s="340"/>
      <c r="G48" s="340"/>
      <c r="H48" s="340"/>
      <c r="I48" s="340"/>
      <c r="J48" s="340"/>
      <c r="K48" s="338"/>
    </row>
    <row r="49" spans="2:11" ht="15" customHeight="1" x14ac:dyDescent="0.3">
      <c r="B49" s="341"/>
      <c r="C49" s="343"/>
      <c r="D49" s="340" t="s">
        <v>917</v>
      </c>
      <c r="E49" s="340"/>
      <c r="F49" s="340"/>
      <c r="G49" s="340"/>
      <c r="H49" s="340"/>
      <c r="I49" s="340"/>
      <c r="J49" s="340"/>
      <c r="K49" s="338"/>
    </row>
    <row r="50" spans="2:11" ht="25.5" customHeight="1" x14ac:dyDescent="0.3">
      <c r="B50" s="336"/>
      <c r="C50" s="337" t="s">
        <v>918</v>
      </c>
      <c r="D50" s="337"/>
      <c r="E50" s="337"/>
      <c r="F50" s="337"/>
      <c r="G50" s="337"/>
      <c r="H50" s="337"/>
      <c r="I50" s="337"/>
      <c r="J50" s="337"/>
      <c r="K50" s="338"/>
    </row>
    <row r="51" spans="2:11" ht="5.25" customHeight="1" x14ac:dyDescent="0.3">
      <c r="B51" s="336"/>
      <c r="C51" s="339"/>
      <c r="D51" s="339"/>
      <c r="E51" s="339"/>
      <c r="F51" s="339"/>
      <c r="G51" s="339"/>
      <c r="H51" s="339"/>
      <c r="I51" s="339"/>
      <c r="J51" s="339"/>
      <c r="K51" s="338"/>
    </row>
    <row r="52" spans="2:11" ht="15" customHeight="1" x14ac:dyDescent="0.3">
      <c r="B52" s="336"/>
      <c r="C52" s="340" t="s">
        <v>919</v>
      </c>
      <c r="D52" s="340"/>
      <c r="E52" s="340"/>
      <c r="F52" s="340"/>
      <c r="G52" s="340"/>
      <c r="H52" s="340"/>
      <c r="I52" s="340"/>
      <c r="J52" s="340"/>
      <c r="K52" s="338"/>
    </row>
    <row r="53" spans="2:11" ht="15" customHeight="1" x14ac:dyDescent="0.3">
      <c r="B53" s="336"/>
      <c r="C53" s="340" t="s">
        <v>920</v>
      </c>
      <c r="D53" s="340"/>
      <c r="E53" s="340"/>
      <c r="F53" s="340"/>
      <c r="G53" s="340"/>
      <c r="H53" s="340"/>
      <c r="I53" s="340"/>
      <c r="J53" s="340"/>
      <c r="K53" s="338"/>
    </row>
    <row r="54" spans="2:11" ht="12.75" customHeight="1" x14ac:dyDescent="0.3">
      <c r="B54" s="336"/>
      <c r="C54" s="342"/>
      <c r="D54" s="342"/>
      <c r="E54" s="342"/>
      <c r="F54" s="342"/>
      <c r="G54" s="342"/>
      <c r="H54" s="342"/>
      <c r="I54" s="342"/>
      <c r="J54" s="342"/>
      <c r="K54" s="338"/>
    </row>
    <row r="55" spans="2:11" ht="15" customHeight="1" x14ac:dyDescent="0.3">
      <c r="B55" s="336"/>
      <c r="C55" s="340" t="s">
        <v>921</v>
      </c>
      <c r="D55" s="340"/>
      <c r="E55" s="340"/>
      <c r="F55" s="340"/>
      <c r="G55" s="340"/>
      <c r="H55" s="340"/>
      <c r="I55" s="340"/>
      <c r="J55" s="340"/>
      <c r="K55" s="338"/>
    </row>
    <row r="56" spans="2:11" ht="15" customHeight="1" x14ac:dyDescent="0.3">
      <c r="B56" s="336"/>
      <c r="C56" s="343"/>
      <c r="D56" s="340" t="s">
        <v>922</v>
      </c>
      <c r="E56" s="340"/>
      <c r="F56" s="340"/>
      <c r="G56" s="340"/>
      <c r="H56" s="340"/>
      <c r="I56" s="340"/>
      <c r="J56" s="340"/>
      <c r="K56" s="338"/>
    </row>
    <row r="57" spans="2:11" ht="15" customHeight="1" x14ac:dyDescent="0.3">
      <c r="B57" s="336"/>
      <c r="C57" s="343"/>
      <c r="D57" s="340" t="s">
        <v>923</v>
      </c>
      <c r="E57" s="340"/>
      <c r="F57" s="340"/>
      <c r="G57" s="340"/>
      <c r="H57" s="340"/>
      <c r="I57" s="340"/>
      <c r="J57" s="340"/>
      <c r="K57" s="338"/>
    </row>
    <row r="58" spans="2:11" ht="15" customHeight="1" x14ac:dyDescent="0.3">
      <c r="B58" s="336"/>
      <c r="C58" s="343"/>
      <c r="D58" s="340" t="s">
        <v>924</v>
      </c>
      <c r="E58" s="340"/>
      <c r="F58" s="340"/>
      <c r="G58" s="340"/>
      <c r="H58" s="340"/>
      <c r="I58" s="340"/>
      <c r="J58" s="340"/>
      <c r="K58" s="338"/>
    </row>
    <row r="59" spans="2:11" ht="15" customHeight="1" x14ac:dyDescent="0.3">
      <c r="B59" s="336"/>
      <c r="C59" s="343"/>
      <c r="D59" s="340" t="s">
        <v>925</v>
      </c>
      <c r="E59" s="340"/>
      <c r="F59" s="340"/>
      <c r="G59" s="340"/>
      <c r="H59" s="340"/>
      <c r="I59" s="340"/>
      <c r="J59" s="340"/>
      <c r="K59" s="338"/>
    </row>
    <row r="60" spans="2:11" ht="15" customHeight="1" x14ac:dyDescent="0.3">
      <c r="B60" s="336"/>
      <c r="C60" s="343"/>
      <c r="D60" s="346" t="s">
        <v>926</v>
      </c>
      <c r="E60" s="346"/>
      <c r="F60" s="346"/>
      <c r="G60" s="346"/>
      <c r="H60" s="346"/>
      <c r="I60" s="346"/>
      <c r="J60" s="346"/>
      <c r="K60" s="338"/>
    </row>
    <row r="61" spans="2:11" ht="15" customHeight="1" x14ac:dyDescent="0.3">
      <c r="B61" s="336"/>
      <c r="C61" s="343"/>
      <c r="D61" s="340" t="s">
        <v>927</v>
      </c>
      <c r="E61" s="340"/>
      <c r="F61" s="340"/>
      <c r="G61" s="340"/>
      <c r="H61" s="340"/>
      <c r="I61" s="340"/>
      <c r="J61" s="340"/>
      <c r="K61" s="338"/>
    </row>
    <row r="62" spans="2:11" ht="12.75" customHeight="1" x14ac:dyDescent="0.3">
      <c r="B62" s="336"/>
      <c r="C62" s="343"/>
      <c r="D62" s="343"/>
      <c r="E62" s="347"/>
      <c r="F62" s="343"/>
      <c r="G62" s="343"/>
      <c r="H62" s="343"/>
      <c r="I62" s="343"/>
      <c r="J62" s="343"/>
      <c r="K62" s="338"/>
    </row>
    <row r="63" spans="2:11" ht="15" customHeight="1" x14ac:dyDescent="0.3">
      <c r="B63" s="336"/>
      <c r="C63" s="343"/>
      <c r="D63" s="340" t="s">
        <v>928</v>
      </c>
      <c r="E63" s="340"/>
      <c r="F63" s="340"/>
      <c r="G63" s="340"/>
      <c r="H63" s="340"/>
      <c r="I63" s="340"/>
      <c r="J63" s="340"/>
      <c r="K63" s="338"/>
    </row>
    <row r="64" spans="2:11" ht="15" customHeight="1" x14ac:dyDescent="0.3">
      <c r="B64" s="336"/>
      <c r="C64" s="343"/>
      <c r="D64" s="346" t="s">
        <v>929</v>
      </c>
      <c r="E64" s="346"/>
      <c r="F64" s="346"/>
      <c r="G64" s="346"/>
      <c r="H64" s="346"/>
      <c r="I64" s="346"/>
      <c r="J64" s="346"/>
      <c r="K64" s="338"/>
    </row>
    <row r="65" spans="2:11" ht="15" customHeight="1" x14ac:dyDescent="0.3">
      <c r="B65" s="336"/>
      <c r="C65" s="343"/>
      <c r="D65" s="340" t="s">
        <v>930</v>
      </c>
      <c r="E65" s="340"/>
      <c r="F65" s="340"/>
      <c r="G65" s="340"/>
      <c r="H65" s="340"/>
      <c r="I65" s="340"/>
      <c r="J65" s="340"/>
      <c r="K65" s="338"/>
    </row>
    <row r="66" spans="2:11" ht="15" customHeight="1" x14ac:dyDescent="0.3">
      <c r="B66" s="336"/>
      <c r="C66" s="343"/>
      <c r="D66" s="340" t="s">
        <v>931</v>
      </c>
      <c r="E66" s="340"/>
      <c r="F66" s="340"/>
      <c r="G66" s="340"/>
      <c r="H66" s="340"/>
      <c r="I66" s="340"/>
      <c r="J66" s="340"/>
      <c r="K66" s="338"/>
    </row>
    <row r="67" spans="2:11" ht="15" customHeight="1" x14ac:dyDescent="0.3">
      <c r="B67" s="336"/>
      <c r="C67" s="343"/>
      <c r="D67" s="340" t="s">
        <v>932</v>
      </c>
      <c r="E67" s="340"/>
      <c r="F67" s="340"/>
      <c r="G67" s="340"/>
      <c r="H67" s="340"/>
      <c r="I67" s="340"/>
      <c r="J67" s="340"/>
      <c r="K67" s="338"/>
    </row>
    <row r="68" spans="2:11" ht="15" customHeight="1" x14ac:dyDescent="0.3">
      <c r="B68" s="336"/>
      <c r="C68" s="343"/>
      <c r="D68" s="340" t="s">
        <v>933</v>
      </c>
      <c r="E68" s="340"/>
      <c r="F68" s="340"/>
      <c r="G68" s="340"/>
      <c r="H68" s="340"/>
      <c r="I68" s="340"/>
      <c r="J68" s="340"/>
      <c r="K68" s="338"/>
    </row>
    <row r="69" spans="2:11" ht="12.75" customHeight="1" x14ac:dyDescent="0.3">
      <c r="B69" s="348"/>
      <c r="C69" s="349"/>
      <c r="D69" s="349"/>
      <c r="E69" s="349"/>
      <c r="F69" s="349"/>
      <c r="G69" s="349"/>
      <c r="H69" s="349"/>
      <c r="I69" s="349"/>
      <c r="J69" s="349"/>
      <c r="K69" s="350"/>
    </row>
    <row r="70" spans="2:11" ht="18.75" customHeight="1" x14ac:dyDescent="0.3">
      <c r="B70" s="351"/>
      <c r="C70" s="351"/>
      <c r="D70" s="351"/>
      <c r="E70" s="351"/>
      <c r="F70" s="351"/>
      <c r="G70" s="351"/>
      <c r="H70" s="351"/>
      <c r="I70" s="351"/>
      <c r="J70" s="351"/>
      <c r="K70" s="352"/>
    </row>
    <row r="71" spans="2:11" ht="18.75" customHeight="1" x14ac:dyDescent="0.3">
      <c r="B71" s="352"/>
      <c r="C71" s="352"/>
      <c r="D71" s="352"/>
      <c r="E71" s="352"/>
      <c r="F71" s="352"/>
      <c r="G71" s="352"/>
      <c r="H71" s="352"/>
      <c r="I71" s="352"/>
      <c r="J71" s="352"/>
      <c r="K71" s="352"/>
    </row>
    <row r="72" spans="2:11" ht="7.5" customHeight="1" x14ac:dyDescent="0.3">
      <c r="B72" s="353"/>
      <c r="C72" s="354"/>
      <c r="D72" s="354"/>
      <c r="E72" s="354"/>
      <c r="F72" s="354"/>
      <c r="G72" s="354"/>
      <c r="H72" s="354"/>
      <c r="I72" s="354"/>
      <c r="J72" s="354"/>
      <c r="K72" s="355"/>
    </row>
    <row r="73" spans="2:11" ht="45" customHeight="1" x14ac:dyDescent="0.3">
      <c r="B73" s="356"/>
      <c r="C73" s="357" t="s">
        <v>869</v>
      </c>
      <c r="D73" s="357"/>
      <c r="E73" s="357"/>
      <c r="F73" s="357"/>
      <c r="G73" s="357"/>
      <c r="H73" s="357"/>
      <c r="I73" s="357"/>
      <c r="J73" s="357"/>
      <c r="K73" s="358"/>
    </row>
    <row r="74" spans="2:11" ht="17.25" customHeight="1" x14ac:dyDescent="0.3">
      <c r="B74" s="356"/>
      <c r="C74" s="359" t="s">
        <v>934</v>
      </c>
      <c r="D74" s="359"/>
      <c r="E74" s="359"/>
      <c r="F74" s="359" t="s">
        <v>935</v>
      </c>
      <c r="G74" s="360"/>
      <c r="H74" s="359" t="s">
        <v>115</v>
      </c>
      <c r="I74" s="359" t="s">
        <v>58</v>
      </c>
      <c r="J74" s="359" t="s">
        <v>936</v>
      </c>
      <c r="K74" s="358"/>
    </row>
    <row r="75" spans="2:11" ht="17.25" customHeight="1" x14ac:dyDescent="0.3">
      <c r="B75" s="356"/>
      <c r="C75" s="361" t="s">
        <v>937</v>
      </c>
      <c r="D75" s="361"/>
      <c r="E75" s="361"/>
      <c r="F75" s="362" t="s">
        <v>938</v>
      </c>
      <c r="G75" s="363"/>
      <c r="H75" s="361"/>
      <c r="I75" s="361"/>
      <c r="J75" s="361" t="s">
        <v>939</v>
      </c>
      <c r="K75" s="358"/>
    </row>
    <row r="76" spans="2:11" ht="5.25" customHeight="1" x14ac:dyDescent="0.3">
      <c r="B76" s="356"/>
      <c r="C76" s="364"/>
      <c r="D76" s="364"/>
      <c r="E76" s="364"/>
      <c r="F76" s="364"/>
      <c r="G76" s="365"/>
      <c r="H76" s="364"/>
      <c r="I76" s="364"/>
      <c r="J76" s="364"/>
      <c r="K76" s="358"/>
    </row>
    <row r="77" spans="2:11" ht="15" customHeight="1" x14ac:dyDescent="0.3">
      <c r="B77" s="356"/>
      <c r="C77" s="345" t="s">
        <v>54</v>
      </c>
      <c r="D77" s="364"/>
      <c r="E77" s="364"/>
      <c r="F77" s="366" t="s">
        <v>77</v>
      </c>
      <c r="G77" s="365"/>
      <c r="H77" s="345" t="s">
        <v>940</v>
      </c>
      <c r="I77" s="345" t="s">
        <v>941</v>
      </c>
      <c r="J77" s="345">
        <v>20</v>
      </c>
      <c r="K77" s="358"/>
    </row>
    <row r="78" spans="2:11" ht="15" customHeight="1" x14ac:dyDescent="0.3">
      <c r="B78" s="356"/>
      <c r="C78" s="345" t="s">
        <v>942</v>
      </c>
      <c r="D78" s="345"/>
      <c r="E78" s="345"/>
      <c r="F78" s="366" t="s">
        <v>77</v>
      </c>
      <c r="G78" s="365"/>
      <c r="H78" s="345" t="s">
        <v>943</v>
      </c>
      <c r="I78" s="345" t="s">
        <v>941</v>
      </c>
      <c r="J78" s="345">
        <v>120</v>
      </c>
      <c r="K78" s="358"/>
    </row>
    <row r="79" spans="2:11" ht="15" customHeight="1" x14ac:dyDescent="0.3">
      <c r="B79" s="367"/>
      <c r="C79" s="345" t="s">
        <v>944</v>
      </c>
      <c r="D79" s="345"/>
      <c r="E79" s="345"/>
      <c r="F79" s="366" t="s">
        <v>945</v>
      </c>
      <c r="G79" s="365"/>
      <c r="H79" s="345" t="s">
        <v>946</v>
      </c>
      <c r="I79" s="345" t="s">
        <v>941</v>
      </c>
      <c r="J79" s="345">
        <v>50</v>
      </c>
      <c r="K79" s="358"/>
    </row>
    <row r="80" spans="2:11" ht="15" customHeight="1" x14ac:dyDescent="0.3">
      <c r="B80" s="367"/>
      <c r="C80" s="345" t="s">
        <v>947</v>
      </c>
      <c r="D80" s="345"/>
      <c r="E80" s="345"/>
      <c r="F80" s="366" t="s">
        <v>77</v>
      </c>
      <c r="G80" s="365"/>
      <c r="H80" s="345" t="s">
        <v>948</v>
      </c>
      <c r="I80" s="345" t="s">
        <v>949</v>
      </c>
      <c r="J80" s="345"/>
      <c r="K80" s="358"/>
    </row>
    <row r="81" spans="2:11" ht="15" customHeight="1" x14ac:dyDescent="0.3">
      <c r="B81" s="367"/>
      <c r="C81" s="368" t="s">
        <v>950</v>
      </c>
      <c r="D81" s="368"/>
      <c r="E81" s="368"/>
      <c r="F81" s="369" t="s">
        <v>945</v>
      </c>
      <c r="G81" s="368"/>
      <c r="H81" s="368" t="s">
        <v>951</v>
      </c>
      <c r="I81" s="368" t="s">
        <v>941</v>
      </c>
      <c r="J81" s="368">
        <v>15</v>
      </c>
      <c r="K81" s="358"/>
    </row>
    <row r="82" spans="2:11" ht="15" customHeight="1" x14ac:dyDescent="0.3">
      <c r="B82" s="367"/>
      <c r="C82" s="368" t="s">
        <v>952</v>
      </c>
      <c r="D82" s="368"/>
      <c r="E82" s="368"/>
      <c r="F82" s="369" t="s">
        <v>945</v>
      </c>
      <c r="G82" s="368"/>
      <c r="H82" s="368" t="s">
        <v>953</v>
      </c>
      <c r="I82" s="368" t="s">
        <v>941</v>
      </c>
      <c r="J82" s="368">
        <v>15</v>
      </c>
      <c r="K82" s="358"/>
    </row>
    <row r="83" spans="2:11" ht="15" customHeight="1" x14ac:dyDescent="0.3">
      <c r="B83" s="367"/>
      <c r="C83" s="368" t="s">
        <v>954</v>
      </c>
      <c r="D83" s="368"/>
      <c r="E83" s="368"/>
      <c r="F83" s="369" t="s">
        <v>945</v>
      </c>
      <c r="G83" s="368"/>
      <c r="H83" s="368" t="s">
        <v>955</v>
      </c>
      <c r="I83" s="368" t="s">
        <v>941</v>
      </c>
      <c r="J83" s="368">
        <v>20</v>
      </c>
      <c r="K83" s="358"/>
    </row>
    <row r="84" spans="2:11" ht="15" customHeight="1" x14ac:dyDescent="0.3">
      <c r="B84" s="367"/>
      <c r="C84" s="368" t="s">
        <v>956</v>
      </c>
      <c r="D84" s="368"/>
      <c r="E84" s="368"/>
      <c r="F84" s="369" t="s">
        <v>945</v>
      </c>
      <c r="G84" s="368"/>
      <c r="H84" s="368" t="s">
        <v>957</v>
      </c>
      <c r="I84" s="368" t="s">
        <v>941</v>
      </c>
      <c r="J84" s="368">
        <v>20</v>
      </c>
      <c r="K84" s="358"/>
    </row>
    <row r="85" spans="2:11" ht="15" customHeight="1" x14ac:dyDescent="0.3">
      <c r="B85" s="367"/>
      <c r="C85" s="345" t="s">
        <v>958</v>
      </c>
      <c r="D85" s="345"/>
      <c r="E85" s="345"/>
      <c r="F85" s="366" t="s">
        <v>945</v>
      </c>
      <c r="G85" s="365"/>
      <c r="H85" s="345" t="s">
        <v>959</v>
      </c>
      <c r="I85" s="345" t="s">
        <v>941</v>
      </c>
      <c r="J85" s="345">
        <v>50</v>
      </c>
      <c r="K85" s="358"/>
    </row>
    <row r="86" spans="2:11" ht="15" customHeight="1" x14ac:dyDescent="0.3">
      <c r="B86" s="367"/>
      <c r="C86" s="345" t="s">
        <v>960</v>
      </c>
      <c r="D86" s="345"/>
      <c r="E86" s="345"/>
      <c r="F86" s="366" t="s">
        <v>945</v>
      </c>
      <c r="G86" s="365"/>
      <c r="H86" s="345" t="s">
        <v>961</v>
      </c>
      <c r="I86" s="345" t="s">
        <v>941</v>
      </c>
      <c r="J86" s="345">
        <v>20</v>
      </c>
      <c r="K86" s="358"/>
    </row>
    <row r="87" spans="2:11" ht="15" customHeight="1" x14ac:dyDescent="0.3">
      <c r="B87" s="367"/>
      <c r="C87" s="345" t="s">
        <v>962</v>
      </c>
      <c r="D87" s="345"/>
      <c r="E87" s="345"/>
      <c r="F87" s="366" t="s">
        <v>945</v>
      </c>
      <c r="G87" s="365"/>
      <c r="H87" s="345" t="s">
        <v>963</v>
      </c>
      <c r="I87" s="345" t="s">
        <v>941</v>
      </c>
      <c r="J87" s="345">
        <v>20</v>
      </c>
      <c r="K87" s="358"/>
    </row>
    <row r="88" spans="2:11" ht="15" customHeight="1" x14ac:dyDescent="0.3">
      <c r="B88" s="367"/>
      <c r="C88" s="345" t="s">
        <v>964</v>
      </c>
      <c r="D88" s="345"/>
      <c r="E88" s="345"/>
      <c r="F88" s="366" t="s">
        <v>945</v>
      </c>
      <c r="G88" s="365"/>
      <c r="H88" s="345" t="s">
        <v>965</v>
      </c>
      <c r="I88" s="345" t="s">
        <v>941</v>
      </c>
      <c r="J88" s="345">
        <v>50</v>
      </c>
      <c r="K88" s="358"/>
    </row>
    <row r="89" spans="2:11" ht="15" customHeight="1" x14ac:dyDescent="0.3">
      <c r="B89" s="367"/>
      <c r="C89" s="345" t="s">
        <v>966</v>
      </c>
      <c r="D89" s="345"/>
      <c r="E89" s="345"/>
      <c r="F89" s="366" t="s">
        <v>945</v>
      </c>
      <c r="G89" s="365"/>
      <c r="H89" s="345" t="s">
        <v>966</v>
      </c>
      <c r="I89" s="345" t="s">
        <v>941</v>
      </c>
      <c r="J89" s="345">
        <v>50</v>
      </c>
      <c r="K89" s="358"/>
    </row>
    <row r="90" spans="2:11" ht="15" customHeight="1" x14ac:dyDescent="0.3">
      <c r="B90" s="367"/>
      <c r="C90" s="345" t="s">
        <v>120</v>
      </c>
      <c r="D90" s="345"/>
      <c r="E90" s="345"/>
      <c r="F90" s="366" t="s">
        <v>945</v>
      </c>
      <c r="G90" s="365"/>
      <c r="H90" s="345" t="s">
        <v>967</v>
      </c>
      <c r="I90" s="345" t="s">
        <v>941</v>
      </c>
      <c r="J90" s="345">
        <v>255</v>
      </c>
      <c r="K90" s="358"/>
    </row>
    <row r="91" spans="2:11" ht="15" customHeight="1" x14ac:dyDescent="0.3">
      <c r="B91" s="367"/>
      <c r="C91" s="345" t="s">
        <v>968</v>
      </c>
      <c r="D91" s="345"/>
      <c r="E91" s="345"/>
      <c r="F91" s="366" t="s">
        <v>77</v>
      </c>
      <c r="G91" s="365"/>
      <c r="H91" s="345" t="s">
        <v>969</v>
      </c>
      <c r="I91" s="345" t="s">
        <v>970</v>
      </c>
      <c r="J91" s="345"/>
      <c r="K91" s="358"/>
    </row>
    <row r="92" spans="2:11" ht="15" customHeight="1" x14ac:dyDescent="0.3">
      <c r="B92" s="367"/>
      <c r="C92" s="345" t="s">
        <v>971</v>
      </c>
      <c r="D92" s="345"/>
      <c r="E92" s="345"/>
      <c r="F92" s="366" t="s">
        <v>77</v>
      </c>
      <c r="G92" s="365"/>
      <c r="H92" s="345" t="s">
        <v>972</v>
      </c>
      <c r="I92" s="345" t="s">
        <v>973</v>
      </c>
      <c r="J92" s="345"/>
      <c r="K92" s="358"/>
    </row>
    <row r="93" spans="2:11" ht="15" customHeight="1" x14ac:dyDescent="0.3">
      <c r="B93" s="367"/>
      <c r="C93" s="345" t="s">
        <v>974</v>
      </c>
      <c r="D93" s="345"/>
      <c r="E93" s="345"/>
      <c r="F93" s="366" t="s">
        <v>77</v>
      </c>
      <c r="G93" s="365"/>
      <c r="H93" s="345" t="s">
        <v>974</v>
      </c>
      <c r="I93" s="345" t="s">
        <v>973</v>
      </c>
      <c r="J93" s="345"/>
      <c r="K93" s="358"/>
    </row>
    <row r="94" spans="2:11" ht="15" customHeight="1" x14ac:dyDescent="0.3">
      <c r="B94" s="367"/>
      <c r="C94" s="345" t="s">
        <v>39</v>
      </c>
      <c r="D94" s="345"/>
      <c r="E94" s="345"/>
      <c r="F94" s="366" t="s">
        <v>77</v>
      </c>
      <c r="G94" s="365"/>
      <c r="H94" s="345" t="s">
        <v>975</v>
      </c>
      <c r="I94" s="345" t="s">
        <v>973</v>
      </c>
      <c r="J94" s="345"/>
      <c r="K94" s="358"/>
    </row>
    <row r="95" spans="2:11" ht="15" customHeight="1" x14ac:dyDescent="0.3">
      <c r="B95" s="367"/>
      <c r="C95" s="345" t="s">
        <v>49</v>
      </c>
      <c r="D95" s="345"/>
      <c r="E95" s="345"/>
      <c r="F95" s="366" t="s">
        <v>77</v>
      </c>
      <c r="G95" s="365"/>
      <c r="H95" s="345" t="s">
        <v>976</v>
      </c>
      <c r="I95" s="345" t="s">
        <v>973</v>
      </c>
      <c r="J95" s="345"/>
      <c r="K95" s="358"/>
    </row>
    <row r="96" spans="2:11" ht="15" customHeight="1" x14ac:dyDescent="0.3">
      <c r="B96" s="370"/>
      <c r="C96" s="371"/>
      <c r="D96" s="371"/>
      <c r="E96" s="371"/>
      <c r="F96" s="371"/>
      <c r="G96" s="371"/>
      <c r="H96" s="371"/>
      <c r="I96" s="371"/>
      <c r="J96" s="371"/>
      <c r="K96" s="372"/>
    </row>
    <row r="97" spans="2:11" ht="18.75" customHeight="1" x14ac:dyDescent="0.3">
      <c r="B97" s="373"/>
      <c r="C97" s="374"/>
      <c r="D97" s="374"/>
      <c r="E97" s="374"/>
      <c r="F97" s="374"/>
      <c r="G97" s="374"/>
      <c r="H97" s="374"/>
      <c r="I97" s="374"/>
      <c r="J97" s="374"/>
      <c r="K97" s="373"/>
    </row>
    <row r="98" spans="2:11" ht="18.75" customHeight="1" x14ac:dyDescent="0.3">
      <c r="B98" s="352"/>
      <c r="C98" s="352"/>
      <c r="D98" s="352"/>
      <c r="E98" s="352"/>
      <c r="F98" s="352"/>
      <c r="G98" s="352"/>
      <c r="H98" s="352"/>
      <c r="I98" s="352"/>
      <c r="J98" s="352"/>
      <c r="K98" s="352"/>
    </row>
    <row r="99" spans="2:11" ht="7.5" customHeight="1" x14ac:dyDescent="0.3">
      <c r="B99" s="353"/>
      <c r="C99" s="354"/>
      <c r="D99" s="354"/>
      <c r="E99" s="354"/>
      <c r="F99" s="354"/>
      <c r="G99" s="354"/>
      <c r="H99" s="354"/>
      <c r="I99" s="354"/>
      <c r="J99" s="354"/>
      <c r="K99" s="355"/>
    </row>
    <row r="100" spans="2:11" ht="45" customHeight="1" x14ac:dyDescent="0.3">
      <c r="B100" s="356"/>
      <c r="C100" s="357" t="s">
        <v>977</v>
      </c>
      <c r="D100" s="357"/>
      <c r="E100" s="357"/>
      <c r="F100" s="357"/>
      <c r="G100" s="357"/>
      <c r="H100" s="357"/>
      <c r="I100" s="357"/>
      <c r="J100" s="357"/>
      <c r="K100" s="358"/>
    </row>
    <row r="101" spans="2:11" ht="17.25" customHeight="1" x14ac:dyDescent="0.3">
      <c r="B101" s="356"/>
      <c r="C101" s="359" t="s">
        <v>934</v>
      </c>
      <c r="D101" s="359"/>
      <c r="E101" s="359"/>
      <c r="F101" s="359" t="s">
        <v>935</v>
      </c>
      <c r="G101" s="360"/>
      <c r="H101" s="359" t="s">
        <v>115</v>
      </c>
      <c r="I101" s="359" t="s">
        <v>58</v>
      </c>
      <c r="J101" s="359" t="s">
        <v>936</v>
      </c>
      <c r="K101" s="358"/>
    </row>
    <row r="102" spans="2:11" ht="17.25" customHeight="1" x14ac:dyDescent="0.3">
      <c r="B102" s="356"/>
      <c r="C102" s="361" t="s">
        <v>937</v>
      </c>
      <c r="D102" s="361"/>
      <c r="E102" s="361"/>
      <c r="F102" s="362" t="s">
        <v>938</v>
      </c>
      <c r="G102" s="363"/>
      <c r="H102" s="361"/>
      <c r="I102" s="361"/>
      <c r="J102" s="361" t="s">
        <v>939</v>
      </c>
      <c r="K102" s="358"/>
    </row>
    <row r="103" spans="2:11" ht="5.25" customHeight="1" x14ac:dyDescent="0.3">
      <c r="B103" s="356"/>
      <c r="C103" s="359"/>
      <c r="D103" s="359"/>
      <c r="E103" s="359"/>
      <c r="F103" s="359"/>
      <c r="G103" s="375"/>
      <c r="H103" s="359"/>
      <c r="I103" s="359"/>
      <c r="J103" s="359"/>
      <c r="K103" s="358"/>
    </row>
    <row r="104" spans="2:11" ht="15" customHeight="1" x14ac:dyDescent="0.3">
      <c r="B104" s="356"/>
      <c r="C104" s="345" t="s">
        <v>54</v>
      </c>
      <c r="D104" s="364"/>
      <c r="E104" s="364"/>
      <c r="F104" s="366" t="s">
        <v>77</v>
      </c>
      <c r="G104" s="375"/>
      <c r="H104" s="345" t="s">
        <v>978</v>
      </c>
      <c r="I104" s="345" t="s">
        <v>941</v>
      </c>
      <c r="J104" s="345">
        <v>20</v>
      </c>
      <c r="K104" s="358"/>
    </row>
    <row r="105" spans="2:11" ht="15" customHeight="1" x14ac:dyDescent="0.3">
      <c r="B105" s="356"/>
      <c r="C105" s="345" t="s">
        <v>942</v>
      </c>
      <c r="D105" s="345"/>
      <c r="E105" s="345"/>
      <c r="F105" s="366" t="s">
        <v>77</v>
      </c>
      <c r="G105" s="345"/>
      <c r="H105" s="345" t="s">
        <v>978</v>
      </c>
      <c r="I105" s="345" t="s">
        <v>941</v>
      </c>
      <c r="J105" s="345">
        <v>120</v>
      </c>
      <c r="K105" s="358"/>
    </row>
    <row r="106" spans="2:11" ht="15" customHeight="1" x14ac:dyDescent="0.3">
      <c r="B106" s="367"/>
      <c r="C106" s="345" t="s">
        <v>944</v>
      </c>
      <c r="D106" s="345"/>
      <c r="E106" s="345"/>
      <c r="F106" s="366" t="s">
        <v>945</v>
      </c>
      <c r="G106" s="345"/>
      <c r="H106" s="345" t="s">
        <v>978</v>
      </c>
      <c r="I106" s="345" t="s">
        <v>941</v>
      </c>
      <c r="J106" s="345">
        <v>50</v>
      </c>
      <c r="K106" s="358"/>
    </row>
    <row r="107" spans="2:11" ht="15" customHeight="1" x14ac:dyDescent="0.3">
      <c r="B107" s="367"/>
      <c r="C107" s="345" t="s">
        <v>947</v>
      </c>
      <c r="D107" s="345"/>
      <c r="E107" s="345"/>
      <c r="F107" s="366" t="s">
        <v>77</v>
      </c>
      <c r="G107" s="345"/>
      <c r="H107" s="345" t="s">
        <v>978</v>
      </c>
      <c r="I107" s="345" t="s">
        <v>949</v>
      </c>
      <c r="J107" s="345"/>
      <c r="K107" s="358"/>
    </row>
    <row r="108" spans="2:11" ht="15" customHeight="1" x14ac:dyDescent="0.3">
      <c r="B108" s="367"/>
      <c r="C108" s="345" t="s">
        <v>958</v>
      </c>
      <c r="D108" s="345"/>
      <c r="E108" s="345"/>
      <c r="F108" s="366" t="s">
        <v>945</v>
      </c>
      <c r="G108" s="345"/>
      <c r="H108" s="345" t="s">
        <v>978</v>
      </c>
      <c r="I108" s="345" t="s">
        <v>941</v>
      </c>
      <c r="J108" s="345">
        <v>50</v>
      </c>
      <c r="K108" s="358"/>
    </row>
    <row r="109" spans="2:11" ht="15" customHeight="1" x14ac:dyDescent="0.3">
      <c r="B109" s="367"/>
      <c r="C109" s="345" t="s">
        <v>966</v>
      </c>
      <c r="D109" s="345"/>
      <c r="E109" s="345"/>
      <c r="F109" s="366" t="s">
        <v>945</v>
      </c>
      <c r="G109" s="345"/>
      <c r="H109" s="345" t="s">
        <v>978</v>
      </c>
      <c r="I109" s="345" t="s">
        <v>941</v>
      </c>
      <c r="J109" s="345">
        <v>50</v>
      </c>
      <c r="K109" s="358"/>
    </row>
    <row r="110" spans="2:11" ht="15" customHeight="1" x14ac:dyDescent="0.3">
      <c r="B110" s="367"/>
      <c r="C110" s="345" t="s">
        <v>964</v>
      </c>
      <c r="D110" s="345"/>
      <c r="E110" s="345"/>
      <c r="F110" s="366" t="s">
        <v>945</v>
      </c>
      <c r="G110" s="345"/>
      <c r="H110" s="345" t="s">
        <v>978</v>
      </c>
      <c r="I110" s="345" t="s">
        <v>941</v>
      </c>
      <c r="J110" s="345">
        <v>50</v>
      </c>
      <c r="K110" s="358"/>
    </row>
    <row r="111" spans="2:11" ht="15" customHeight="1" x14ac:dyDescent="0.3">
      <c r="B111" s="367"/>
      <c r="C111" s="345" t="s">
        <v>54</v>
      </c>
      <c r="D111" s="345"/>
      <c r="E111" s="345"/>
      <c r="F111" s="366" t="s">
        <v>77</v>
      </c>
      <c r="G111" s="345"/>
      <c r="H111" s="345" t="s">
        <v>979</v>
      </c>
      <c r="I111" s="345" t="s">
        <v>941</v>
      </c>
      <c r="J111" s="345">
        <v>20</v>
      </c>
      <c r="K111" s="358"/>
    </row>
    <row r="112" spans="2:11" ht="15" customHeight="1" x14ac:dyDescent="0.3">
      <c r="B112" s="367"/>
      <c r="C112" s="345" t="s">
        <v>980</v>
      </c>
      <c r="D112" s="345"/>
      <c r="E112" s="345"/>
      <c r="F112" s="366" t="s">
        <v>77</v>
      </c>
      <c r="G112" s="345"/>
      <c r="H112" s="345" t="s">
        <v>981</v>
      </c>
      <c r="I112" s="345" t="s">
        <v>941</v>
      </c>
      <c r="J112" s="345">
        <v>120</v>
      </c>
      <c r="K112" s="358"/>
    </row>
    <row r="113" spans="2:11" ht="15" customHeight="1" x14ac:dyDescent="0.3">
      <c r="B113" s="367"/>
      <c r="C113" s="345" t="s">
        <v>39</v>
      </c>
      <c r="D113" s="345"/>
      <c r="E113" s="345"/>
      <c r="F113" s="366" t="s">
        <v>77</v>
      </c>
      <c r="G113" s="345"/>
      <c r="H113" s="345" t="s">
        <v>982</v>
      </c>
      <c r="I113" s="345" t="s">
        <v>973</v>
      </c>
      <c r="J113" s="345"/>
      <c r="K113" s="358"/>
    </row>
    <row r="114" spans="2:11" ht="15" customHeight="1" x14ac:dyDescent="0.3">
      <c r="B114" s="367"/>
      <c r="C114" s="345" t="s">
        <v>49</v>
      </c>
      <c r="D114" s="345"/>
      <c r="E114" s="345"/>
      <c r="F114" s="366" t="s">
        <v>77</v>
      </c>
      <c r="G114" s="345"/>
      <c r="H114" s="345" t="s">
        <v>983</v>
      </c>
      <c r="I114" s="345" t="s">
        <v>973</v>
      </c>
      <c r="J114" s="345"/>
      <c r="K114" s="358"/>
    </row>
    <row r="115" spans="2:11" ht="15" customHeight="1" x14ac:dyDescent="0.3">
      <c r="B115" s="367"/>
      <c r="C115" s="345" t="s">
        <v>58</v>
      </c>
      <c r="D115" s="345"/>
      <c r="E115" s="345"/>
      <c r="F115" s="366" t="s">
        <v>77</v>
      </c>
      <c r="G115" s="345"/>
      <c r="H115" s="345" t="s">
        <v>984</v>
      </c>
      <c r="I115" s="345" t="s">
        <v>985</v>
      </c>
      <c r="J115" s="345"/>
      <c r="K115" s="358"/>
    </row>
    <row r="116" spans="2:11" ht="15" customHeight="1" x14ac:dyDescent="0.3">
      <c r="B116" s="370"/>
      <c r="C116" s="376"/>
      <c r="D116" s="376"/>
      <c r="E116" s="376"/>
      <c r="F116" s="376"/>
      <c r="G116" s="376"/>
      <c r="H116" s="376"/>
      <c r="I116" s="376"/>
      <c r="J116" s="376"/>
      <c r="K116" s="372"/>
    </row>
    <row r="117" spans="2:11" ht="18.75" customHeight="1" x14ac:dyDescent="0.3">
      <c r="B117" s="377"/>
      <c r="C117" s="342"/>
      <c r="D117" s="342"/>
      <c r="E117" s="342"/>
      <c r="F117" s="378"/>
      <c r="G117" s="342"/>
      <c r="H117" s="342"/>
      <c r="I117" s="342"/>
      <c r="J117" s="342"/>
      <c r="K117" s="377"/>
    </row>
    <row r="118" spans="2:11" ht="18.75" customHeight="1" x14ac:dyDescent="0.3">
      <c r="B118" s="352"/>
      <c r="C118" s="352"/>
      <c r="D118" s="352"/>
      <c r="E118" s="352"/>
      <c r="F118" s="352"/>
      <c r="G118" s="352"/>
      <c r="H118" s="352"/>
      <c r="I118" s="352"/>
      <c r="J118" s="352"/>
      <c r="K118" s="352"/>
    </row>
    <row r="119" spans="2:11" ht="7.5" customHeight="1" x14ac:dyDescent="0.3">
      <c r="B119" s="379"/>
      <c r="C119" s="380"/>
      <c r="D119" s="380"/>
      <c r="E119" s="380"/>
      <c r="F119" s="380"/>
      <c r="G119" s="380"/>
      <c r="H119" s="380"/>
      <c r="I119" s="380"/>
      <c r="J119" s="380"/>
      <c r="K119" s="381"/>
    </row>
    <row r="120" spans="2:11" ht="45" customHeight="1" x14ac:dyDescent="0.3">
      <c r="B120" s="382"/>
      <c r="C120" s="333" t="s">
        <v>986</v>
      </c>
      <c r="D120" s="333"/>
      <c r="E120" s="333"/>
      <c r="F120" s="333"/>
      <c r="G120" s="333"/>
      <c r="H120" s="333"/>
      <c r="I120" s="333"/>
      <c r="J120" s="333"/>
      <c r="K120" s="383"/>
    </row>
    <row r="121" spans="2:11" ht="17.25" customHeight="1" x14ac:dyDescent="0.3">
      <c r="B121" s="384"/>
      <c r="C121" s="359" t="s">
        <v>934</v>
      </c>
      <c r="D121" s="359"/>
      <c r="E121" s="359"/>
      <c r="F121" s="359" t="s">
        <v>935</v>
      </c>
      <c r="G121" s="360"/>
      <c r="H121" s="359" t="s">
        <v>115</v>
      </c>
      <c r="I121" s="359" t="s">
        <v>58</v>
      </c>
      <c r="J121" s="359" t="s">
        <v>936</v>
      </c>
      <c r="K121" s="385"/>
    </row>
    <row r="122" spans="2:11" ht="17.25" customHeight="1" x14ac:dyDescent="0.3">
      <c r="B122" s="384"/>
      <c r="C122" s="361" t="s">
        <v>937</v>
      </c>
      <c r="D122" s="361"/>
      <c r="E122" s="361"/>
      <c r="F122" s="362" t="s">
        <v>938</v>
      </c>
      <c r="G122" s="363"/>
      <c r="H122" s="361"/>
      <c r="I122" s="361"/>
      <c r="J122" s="361" t="s">
        <v>939</v>
      </c>
      <c r="K122" s="385"/>
    </row>
    <row r="123" spans="2:11" ht="5.25" customHeight="1" x14ac:dyDescent="0.3">
      <c r="B123" s="386"/>
      <c r="C123" s="364"/>
      <c r="D123" s="364"/>
      <c r="E123" s="364"/>
      <c r="F123" s="364"/>
      <c r="G123" s="345"/>
      <c r="H123" s="364"/>
      <c r="I123" s="364"/>
      <c r="J123" s="364"/>
      <c r="K123" s="387"/>
    </row>
    <row r="124" spans="2:11" ht="15" customHeight="1" x14ac:dyDescent="0.3">
      <c r="B124" s="386"/>
      <c r="C124" s="345" t="s">
        <v>942</v>
      </c>
      <c r="D124" s="364"/>
      <c r="E124" s="364"/>
      <c r="F124" s="366" t="s">
        <v>77</v>
      </c>
      <c r="G124" s="345"/>
      <c r="H124" s="345" t="s">
        <v>978</v>
      </c>
      <c r="I124" s="345" t="s">
        <v>941</v>
      </c>
      <c r="J124" s="345">
        <v>120</v>
      </c>
      <c r="K124" s="388"/>
    </row>
    <row r="125" spans="2:11" ht="15" customHeight="1" x14ac:dyDescent="0.3">
      <c r="B125" s="386"/>
      <c r="C125" s="345" t="s">
        <v>987</v>
      </c>
      <c r="D125" s="345"/>
      <c r="E125" s="345"/>
      <c r="F125" s="366" t="s">
        <v>77</v>
      </c>
      <c r="G125" s="345"/>
      <c r="H125" s="345" t="s">
        <v>988</v>
      </c>
      <c r="I125" s="345" t="s">
        <v>941</v>
      </c>
      <c r="J125" s="345" t="s">
        <v>989</v>
      </c>
      <c r="K125" s="388"/>
    </row>
    <row r="126" spans="2:11" ht="15" customHeight="1" x14ac:dyDescent="0.3">
      <c r="B126" s="386"/>
      <c r="C126" s="345" t="s">
        <v>889</v>
      </c>
      <c r="D126" s="345"/>
      <c r="E126" s="345"/>
      <c r="F126" s="366" t="s">
        <v>77</v>
      </c>
      <c r="G126" s="345"/>
      <c r="H126" s="345" t="s">
        <v>990</v>
      </c>
      <c r="I126" s="345" t="s">
        <v>941</v>
      </c>
      <c r="J126" s="345" t="s">
        <v>989</v>
      </c>
      <c r="K126" s="388"/>
    </row>
    <row r="127" spans="2:11" ht="15" customHeight="1" x14ac:dyDescent="0.3">
      <c r="B127" s="386"/>
      <c r="C127" s="345" t="s">
        <v>950</v>
      </c>
      <c r="D127" s="345"/>
      <c r="E127" s="345"/>
      <c r="F127" s="366" t="s">
        <v>945</v>
      </c>
      <c r="G127" s="345"/>
      <c r="H127" s="345" t="s">
        <v>951</v>
      </c>
      <c r="I127" s="345" t="s">
        <v>941</v>
      </c>
      <c r="J127" s="345">
        <v>15</v>
      </c>
      <c r="K127" s="388"/>
    </row>
    <row r="128" spans="2:11" ht="15" customHeight="1" x14ac:dyDescent="0.3">
      <c r="B128" s="386"/>
      <c r="C128" s="368" t="s">
        <v>952</v>
      </c>
      <c r="D128" s="368"/>
      <c r="E128" s="368"/>
      <c r="F128" s="369" t="s">
        <v>945</v>
      </c>
      <c r="G128" s="368"/>
      <c r="H128" s="368" t="s">
        <v>953</v>
      </c>
      <c r="I128" s="368" t="s">
        <v>941</v>
      </c>
      <c r="J128" s="368">
        <v>15</v>
      </c>
      <c r="K128" s="388"/>
    </row>
    <row r="129" spans="2:11" ht="15" customHeight="1" x14ac:dyDescent="0.3">
      <c r="B129" s="386"/>
      <c r="C129" s="368" t="s">
        <v>954</v>
      </c>
      <c r="D129" s="368"/>
      <c r="E129" s="368"/>
      <c r="F129" s="369" t="s">
        <v>945</v>
      </c>
      <c r="G129" s="368"/>
      <c r="H129" s="368" t="s">
        <v>955</v>
      </c>
      <c r="I129" s="368" t="s">
        <v>941</v>
      </c>
      <c r="J129" s="368">
        <v>20</v>
      </c>
      <c r="K129" s="388"/>
    </row>
    <row r="130" spans="2:11" ht="15" customHeight="1" x14ac:dyDescent="0.3">
      <c r="B130" s="386"/>
      <c r="C130" s="368" t="s">
        <v>956</v>
      </c>
      <c r="D130" s="368"/>
      <c r="E130" s="368"/>
      <c r="F130" s="369" t="s">
        <v>945</v>
      </c>
      <c r="G130" s="368"/>
      <c r="H130" s="368" t="s">
        <v>957</v>
      </c>
      <c r="I130" s="368" t="s">
        <v>941</v>
      </c>
      <c r="J130" s="368">
        <v>20</v>
      </c>
      <c r="K130" s="388"/>
    </row>
    <row r="131" spans="2:11" ht="15" customHeight="1" x14ac:dyDescent="0.3">
      <c r="B131" s="386"/>
      <c r="C131" s="345" t="s">
        <v>944</v>
      </c>
      <c r="D131" s="345"/>
      <c r="E131" s="345"/>
      <c r="F131" s="366" t="s">
        <v>945</v>
      </c>
      <c r="G131" s="345"/>
      <c r="H131" s="345" t="s">
        <v>978</v>
      </c>
      <c r="I131" s="345" t="s">
        <v>941</v>
      </c>
      <c r="J131" s="345">
        <v>50</v>
      </c>
      <c r="K131" s="388"/>
    </row>
    <row r="132" spans="2:11" ht="15" customHeight="1" x14ac:dyDescent="0.3">
      <c r="B132" s="386"/>
      <c r="C132" s="345" t="s">
        <v>958</v>
      </c>
      <c r="D132" s="345"/>
      <c r="E132" s="345"/>
      <c r="F132" s="366" t="s">
        <v>945</v>
      </c>
      <c r="G132" s="345"/>
      <c r="H132" s="345" t="s">
        <v>978</v>
      </c>
      <c r="I132" s="345" t="s">
        <v>941</v>
      </c>
      <c r="J132" s="345">
        <v>50</v>
      </c>
      <c r="K132" s="388"/>
    </row>
    <row r="133" spans="2:11" ht="15" customHeight="1" x14ac:dyDescent="0.3">
      <c r="B133" s="386"/>
      <c r="C133" s="345" t="s">
        <v>964</v>
      </c>
      <c r="D133" s="345"/>
      <c r="E133" s="345"/>
      <c r="F133" s="366" t="s">
        <v>945</v>
      </c>
      <c r="G133" s="345"/>
      <c r="H133" s="345" t="s">
        <v>978</v>
      </c>
      <c r="I133" s="345" t="s">
        <v>941</v>
      </c>
      <c r="J133" s="345">
        <v>50</v>
      </c>
      <c r="K133" s="388"/>
    </row>
    <row r="134" spans="2:11" ht="15" customHeight="1" x14ac:dyDescent="0.3">
      <c r="B134" s="386"/>
      <c r="C134" s="345" t="s">
        <v>966</v>
      </c>
      <c r="D134" s="345"/>
      <c r="E134" s="345"/>
      <c r="F134" s="366" t="s">
        <v>945</v>
      </c>
      <c r="G134" s="345"/>
      <c r="H134" s="345" t="s">
        <v>978</v>
      </c>
      <c r="I134" s="345" t="s">
        <v>941</v>
      </c>
      <c r="J134" s="345">
        <v>50</v>
      </c>
      <c r="K134" s="388"/>
    </row>
    <row r="135" spans="2:11" ht="15" customHeight="1" x14ac:dyDescent="0.3">
      <c r="B135" s="386"/>
      <c r="C135" s="345" t="s">
        <v>120</v>
      </c>
      <c r="D135" s="345"/>
      <c r="E135" s="345"/>
      <c r="F135" s="366" t="s">
        <v>945</v>
      </c>
      <c r="G135" s="345"/>
      <c r="H135" s="345" t="s">
        <v>991</v>
      </c>
      <c r="I135" s="345" t="s">
        <v>941</v>
      </c>
      <c r="J135" s="345">
        <v>255</v>
      </c>
      <c r="K135" s="388"/>
    </row>
    <row r="136" spans="2:11" ht="15" customHeight="1" x14ac:dyDescent="0.3">
      <c r="B136" s="386"/>
      <c r="C136" s="345" t="s">
        <v>968</v>
      </c>
      <c r="D136" s="345"/>
      <c r="E136" s="345"/>
      <c r="F136" s="366" t="s">
        <v>77</v>
      </c>
      <c r="G136" s="345"/>
      <c r="H136" s="345" t="s">
        <v>992</v>
      </c>
      <c r="I136" s="345" t="s">
        <v>970</v>
      </c>
      <c r="J136" s="345"/>
      <c r="K136" s="388"/>
    </row>
    <row r="137" spans="2:11" ht="15" customHeight="1" x14ac:dyDescent="0.3">
      <c r="B137" s="386"/>
      <c r="C137" s="345" t="s">
        <v>971</v>
      </c>
      <c r="D137" s="345"/>
      <c r="E137" s="345"/>
      <c r="F137" s="366" t="s">
        <v>77</v>
      </c>
      <c r="G137" s="345"/>
      <c r="H137" s="345" t="s">
        <v>993</v>
      </c>
      <c r="I137" s="345" t="s">
        <v>973</v>
      </c>
      <c r="J137" s="345"/>
      <c r="K137" s="388"/>
    </row>
    <row r="138" spans="2:11" ht="15" customHeight="1" x14ac:dyDescent="0.3">
      <c r="B138" s="386"/>
      <c r="C138" s="345" t="s">
        <v>974</v>
      </c>
      <c r="D138" s="345"/>
      <c r="E138" s="345"/>
      <c r="F138" s="366" t="s">
        <v>77</v>
      </c>
      <c r="G138" s="345"/>
      <c r="H138" s="345" t="s">
        <v>974</v>
      </c>
      <c r="I138" s="345" t="s">
        <v>973</v>
      </c>
      <c r="J138" s="345"/>
      <c r="K138" s="388"/>
    </row>
    <row r="139" spans="2:11" ht="15" customHeight="1" x14ac:dyDescent="0.3">
      <c r="B139" s="386"/>
      <c r="C139" s="345" t="s">
        <v>39</v>
      </c>
      <c r="D139" s="345"/>
      <c r="E139" s="345"/>
      <c r="F139" s="366" t="s">
        <v>77</v>
      </c>
      <c r="G139" s="345"/>
      <c r="H139" s="345" t="s">
        <v>994</v>
      </c>
      <c r="I139" s="345" t="s">
        <v>973</v>
      </c>
      <c r="J139" s="345"/>
      <c r="K139" s="388"/>
    </row>
    <row r="140" spans="2:11" ht="15" customHeight="1" x14ac:dyDescent="0.3">
      <c r="B140" s="386"/>
      <c r="C140" s="345" t="s">
        <v>995</v>
      </c>
      <c r="D140" s="345"/>
      <c r="E140" s="345"/>
      <c r="F140" s="366" t="s">
        <v>77</v>
      </c>
      <c r="G140" s="345"/>
      <c r="H140" s="345" t="s">
        <v>996</v>
      </c>
      <c r="I140" s="345" t="s">
        <v>973</v>
      </c>
      <c r="J140" s="345"/>
      <c r="K140" s="388"/>
    </row>
    <row r="141" spans="2:11" ht="15" customHeight="1" x14ac:dyDescent="0.3">
      <c r="B141" s="389"/>
      <c r="C141" s="390"/>
      <c r="D141" s="390"/>
      <c r="E141" s="390"/>
      <c r="F141" s="390"/>
      <c r="G141" s="390"/>
      <c r="H141" s="390"/>
      <c r="I141" s="390"/>
      <c r="J141" s="390"/>
      <c r="K141" s="391"/>
    </row>
    <row r="142" spans="2:11" ht="18.75" customHeight="1" x14ac:dyDescent="0.3">
      <c r="B142" s="342"/>
      <c r="C142" s="342"/>
      <c r="D142" s="342"/>
      <c r="E142" s="342"/>
      <c r="F142" s="378"/>
      <c r="G142" s="342"/>
      <c r="H142" s="342"/>
      <c r="I142" s="342"/>
      <c r="J142" s="342"/>
      <c r="K142" s="342"/>
    </row>
    <row r="143" spans="2:11" ht="18.75" customHeight="1" x14ac:dyDescent="0.3">
      <c r="B143" s="352"/>
      <c r="C143" s="352"/>
      <c r="D143" s="352"/>
      <c r="E143" s="352"/>
      <c r="F143" s="352"/>
      <c r="G143" s="352"/>
      <c r="H143" s="352"/>
      <c r="I143" s="352"/>
      <c r="J143" s="352"/>
      <c r="K143" s="352"/>
    </row>
    <row r="144" spans="2:11" ht="7.5" customHeight="1" x14ac:dyDescent="0.3">
      <c r="B144" s="353"/>
      <c r="C144" s="354"/>
      <c r="D144" s="354"/>
      <c r="E144" s="354"/>
      <c r="F144" s="354"/>
      <c r="G144" s="354"/>
      <c r="H144" s="354"/>
      <c r="I144" s="354"/>
      <c r="J144" s="354"/>
      <c r="K144" s="355"/>
    </row>
    <row r="145" spans="2:11" ht="45" customHeight="1" x14ac:dyDescent="0.3">
      <c r="B145" s="356"/>
      <c r="C145" s="357" t="s">
        <v>997</v>
      </c>
      <c r="D145" s="357"/>
      <c r="E145" s="357"/>
      <c r="F145" s="357"/>
      <c r="G145" s="357"/>
      <c r="H145" s="357"/>
      <c r="I145" s="357"/>
      <c r="J145" s="357"/>
      <c r="K145" s="358"/>
    </row>
    <row r="146" spans="2:11" ht="17.25" customHeight="1" x14ac:dyDescent="0.3">
      <c r="B146" s="356"/>
      <c r="C146" s="359" t="s">
        <v>934</v>
      </c>
      <c r="D146" s="359"/>
      <c r="E146" s="359"/>
      <c r="F146" s="359" t="s">
        <v>935</v>
      </c>
      <c r="G146" s="360"/>
      <c r="H146" s="359" t="s">
        <v>115</v>
      </c>
      <c r="I146" s="359" t="s">
        <v>58</v>
      </c>
      <c r="J146" s="359" t="s">
        <v>936</v>
      </c>
      <c r="K146" s="358"/>
    </row>
    <row r="147" spans="2:11" ht="17.25" customHeight="1" x14ac:dyDescent="0.3">
      <c r="B147" s="356"/>
      <c r="C147" s="361" t="s">
        <v>937</v>
      </c>
      <c r="D147" s="361"/>
      <c r="E147" s="361"/>
      <c r="F147" s="362" t="s">
        <v>938</v>
      </c>
      <c r="G147" s="363"/>
      <c r="H147" s="361"/>
      <c r="I147" s="361"/>
      <c r="J147" s="361" t="s">
        <v>939</v>
      </c>
      <c r="K147" s="358"/>
    </row>
    <row r="148" spans="2:11" ht="5.25" customHeight="1" x14ac:dyDescent="0.3">
      <c r="B148" s="367"/>
      <c r="C148" s="364"/>
      <c r="D148" s="364"/>
      <c r="E148" s="364"/>
      <c r="F148" s="364"/>
      <c r="G148" s="365"/>
      <c r="H148" s="364"/>
      <c r="I148" s="364"/>
      <c r="J148" s="364"/>
      <c r="K148" s="388"/>
    </row>
    <row r="149" spans="2:11" ht="15" customHeight="1" x14ac:dyDescent="0.3">
      <c r="B149" s="367"/>
      <c r="C149" s="392" t="s">
        <v>942</v>
      </c>
      <c r="D149" s="345"/>
      <c r="E149" s="345"/>
      <c r="F149" s="393" t="s">
        <v>77</v>
      </c>
      <c r="G149" s="345"/>
      <c r="H149" s="392" t="s">
        <v>978</v>
      </c>
      <c r="I149" s="392" t="s">
        <v>941</v>
      </c>
      <c r="J149" s="392">
        <v>120</v>
      </c>
      <c r="K149" s="388"/>
    </row>
    <row r="150" spans="2:11" ht="15" customHeight="1" x14ac:dyDescent="0.3">
      <c r="B150" s="367"/>
      <c r="C150" s="392" t="s">
        <v>987</v>
      </c>
      <c r="D150" s="345"/>
      <c r="E150" s="345"/>
      <c r="F150" s="393" t="s">
        <v>77</v>
      </c>
      <c r="G150" s="345"/>
      <c r="H150" s="392" t="s">
        <v>998</v>
      </c>
      <c r="I150" s="392" t="s">
        <v>941</v>
      </c>
      <c r="J150" s="392" t="s">
        <v>989</v>
      </c>
      <c r="K150" s="388"/>
    </row>
    <row r="151" spans="2:11" ht="15" customHeight="1" x14ac:dyDescent="0.3">
      <c r="B151" s="367"/>
      <c r="C151" s="392" t="s">
        <v>889</v>
      </c>
      <c r="D151" s="345"/>
      <c r="E151" s="345"/>
      <c r="F151" s="393" t="s">
        <v>77</v>
      </c>
      <c r="G151" s="345"/>
      <c r="H151" s="392" t="s">
        <v>999</v>
      </c>
      <c r="I151" s="392" t="s">
        <v>941</v>
      </c>
      <c r="J151" s="392" t="s">
        <v>989</v>
      </c>
      <c r="K151" s="388"/>
    </row>
    <row r="152" spans="2:11" ht="15" customHeight="1" x14ac:dyDescent="0.3">
      <c r="B152" s="367"/>
      <c r="C152" s="392" t="s">
        <v>944</v>
      </c>
      <c r="D152" s="345"/>
      <c r="E152" s="345"/>
      <c r="F152" s="393" t="s">
        <v>945</v>
      </c>
      <c r="G152" s="345"/>
      <c r="H152" s="392" t="s">
        <v>978</v>
      </c>
      <c r="I152" s="392" t="s">
        <v>941</v>
      </c>
      <c r="J152" s="392">
        <v>50</v>
      </c>
      <c r="K152" s="388"/>
    </row>
    <row r="153" spans="2:11" ht="15" customHeight="1" x14ac:dyDescent="0.3">
      <c r="B153" s="367"/>
      <c r="C153" s="392" t="s">
        <v>947</v>
      </c>
      <c r="D153" s="345"/>
      <c r="E153" s="345"/>
      <c r="F153" s="393" t="s">
        <v>77</v>
      </c>
      <c r="G153" s="345"/>
      <c r="H153" s="392" t="s">
        <v>978</v>
      </c>
      <c r="I153" s="392" t="s">
        <v>949</v>
      </c>
      <c r="J153" s="392"/>
      <c r="K153" s="388"/>
    </row>
    <row r="154" spans="2:11" ht="15" customHeight="1" x14ac:dyDescent="0.3">
      <c r="B154" s="367"/>
      <c r="C154" s="392" t="s">
        <v>958</v>
      </c>
      <c r="D154" s="345"/>
      <c r="E154" s="345"/>
      <c r="F154" s="393" t="s">
        <v>945</v>
      </c>
      <c r="G154" s="345"/>
      <c r="H154" s="392" t="s">
        <v>978</v>
      </c>
      <c r="I154" s="392" t="s">
        <v>941</v>
      </c>
      <c r="J154" s="392">
        <v>50</v>
      </c>
      <c r="K154" s="388"/>
    </row>
    <row r="155" spans="2:11" ht="15" customHeight="1" x14ac:dyDescent="0.3">
      <c r="B155" s="367"/>
      <c r="C155" s="392" t="s">
        <v>966</v>
      </c>
      <c r="D155" s="345"/>
      <c r="E155" s="345"/>
      <c r="F155" s="393" t="s">
        <v>945</v>
      </c>
      <c r="G155" s="345"/>
      <c r="H155" s="392" t="s">
        <v>978</v>
      </c>
      <c r="I155" s="392" t="s">
        <v>941</v>
      </c>
      <c r="J155" s="392">
        <v>50</v>
      </c>
      <c r="K155" s="388"/>
    </row>
    <row r="156" spans="2:11" ht="15" customHeight="1" x14ac:dyDescent="0.3">
      <c r="B156" s="367"/>
      <c r="C156" s="392" t="s">
        <v>964</v>
      </c>
      <c r="D156" s="345"/>
      <c r="E156" s="345"/>
      <c r="F156" s="393" t="s">
        <v>945</v>
      </c>
      <c r="G156" s="345"/>
      <c r="H156" s="392" t="s">
        <v>978</v>
      </c>
      <c r="I156" s="392" t="s">
        <v>941</v>
      </c>
      <c r="J156" s="392">
        <v>50</v>
      </c>
      <c r="K156" s="388"/>
    </row>
    <row r="157" spans="2:11" ht="15" customHeight="1" x14ac:dyDescent="0.3">
      <c r="B157" s="367"/>
      <c r="C157" s="392" t="s">
        <v>103</v>
      </c>
      <c r="D157" s="345"/>
      <c r="E157" s="345"/>
      <c r="F157" s="393" t="s">
        <v>77</v>
      </c>
      <c r="G157" s="345"/>
      <c r="H157" s="392" t="s">
        <v>1000</v>
      </c>
      <c r="I157" s="392" t="s">
        <v>941</v>
      </c>
      <c r="J157" s="392" t="s">
        <v>1001</v>
      </c>
      <c r="K157" s="388"/>
    </row>
    <row r="158" spans="2:11" ht="15" customHeight="1" x14ac:dyDescent="0.3">
      <c r="B158" s="367"/>
      <c r="C158" s="392" t="s">
        <v>1002</v>
      </c>
      <c r="D158" s="345"/>
      <c r="E158" s="345"/>
      <c r="F158" s="393" t="s">
        <v>77</v>
      </c>
      <c r="G158" s="345"/>
      <c r="H158" s="392" t="s">
        <v>1003</v>
      </c>
      <c r="I158" s="392" t="s">
        <v>973</v>
      </c>
      <c r="J158" s="392"/>
      <c r="K158" s="388"/>
    </row>
    <row r="159" spans="2:11" ht="15" customHeight="1" x14ac:dyDescent="0.3">
      <c r="B159" s="394"/>
      <c r="C159" s="376"/>
      <c r="D159" s="376"/>
      <c r="E159" s="376"/>
      <c r="F159" s="376"/>
      <c r="G159" s="376"/>
      <c r="H159" s="376"/>
      <c r="I159" s="376"/>
      <c r="J159" s="376"/>
      <c r="K159" s="395"/>
    </row>
    <row r="160" spans="2:11" ht="18.75" customHeight="1" x14ac:dyDescent="0.3">
      <c r="B160" s="342"/>
      <c r="C160" s="345"/>
      <c r="D160" s="345"/>
      <c r="E160" s="345"/>
      <c r="F160" s="366"/>
      <c r="G160" s="345"/>
      <c r="H160" s="345"/>
      <c r="I160" s="345"/>
      <c r="J160" s="345"/>
      <c r="K160" s="342"/>
    </row>
    <row r="161" spans="2:11" ht="18.75" customHeight="1" x14ac:dyDescent="0.3">
      <c r="B161" s="352"/>
      <c r="C161" s="352"/>
      <c r="D161" s="352"/>
      <c r="E161" s="352"/>
      <c r="F161" s="352"/>
      <c r="G161" s="352"/>
      <c r="H161" s="352"/>
      <c r="I161" s="352"/>
      <c r="J161" s="352"/>
      <c r="K161" s="352"/>
    </row>
    <row r="162" spans="2:11" ht="7.5" customHeight="1" x14ac:dyDescent="0.3">
      <c r="B162" s="329"/>
      <c r="C162" s="330"/>
      <c r="D162" s="330"/>
      <c r="E162" s="330"/>
      <c r="F162" s="330"/>
      <c r="G162" s="330"/>
      <c r="H162" s="330"/>
      <c r="I162" s="330"/>
      <c r="J162" s="330"/>
      <c r="K162" s="331"/>
    </row>
    <row r="163" spans="2:11" ht="45" customHeight="1" x14ac:dyDescent="0.3">
      <c r="B163" s="332"/>
      <c r="C163" s="333" t="s">
        <v>1004</v>
      </c>
      <c r="D163" s="333"/>
      <c r="E163" s="333"/>
      <c r="F163" s="333"/>
      <c r="G163" s="333"/>
      <c r="H163" s="333"/>
      <c r="I163" s="333"/>
      <c r="J163" s="333"/>
      <c r="K163" s="334"/>
    </row>
    <row r="164" spans="2:11" ht="17.25" customHeight="1" x14ac:dyDescent="0.3">
      <c r="B164" s="332"/>
      <c r="C164" s="359" t="s">
        <v>934</v>
      </c>
      <c r="D164" s="359"/>
      <c r="E164" s="359"/>
      <c r="F164" s="359" t="s">
        <v>935</v>
      </c>
      <c r="G164" s="396"/>
      <c r="H164" s="397" t="s">
        <v>115</v>
      </c>
      <c r="I164" s="397" t="s">
        <v>58</v>
      </c>
      <c r="J164" s="359" t="s">
        <v>936</v>
      </c>
      <c r="K164" s="334"/>
    </row>
    <row r="165" spans="2:11" ht="17.25" customHeight="1" x14ac:dyDescent="0.3">
      <c r="B165" s="336"/>
      <c r="C165" s="361" t="s">
        <v>937</v>
      </c>
      <c r="D165" s="361"/>
      <c r="E165" s="361"/>
      <c r="F165" s="362" t="s">
        <v>938</v>
      </c>
      <c r="G165" s="398"/>
      <c r="H165" s="399"/>
      <c r="I165" s="399"/>
      <c r="J165" s="361" t="s">
        <v>939</v>
      </c>
      <c r="K165" s="338"/>
    </row>
    <row r="166" spans="2:11" ht="5.25" customHeight="1" x14ac:dyDescent="0.3">
      <c r="B166" s="367"/>
      <c r="C166" s="364"/>
      <c r="D166" s="364"/>
      <c r="E166" s="364"/>
      <c r="F166" s="364"/>
      <c r="G166" s="365"/>
      <c r="H166" s="364"/>
      <c r="I166" s="364"/>
      <c r="J166" s="364"/>
      <c r="K166" s="388"/>
    </row>
    <row r="167" spans="2:11" ht="15" customHeight="1" x14ac:dyDescent="0.3">
      <c r="B167" s="367"/>
      <c r="C167" s="345" t="s">
        <v>942</v>
      </c>
      <c r="D167" s="345"/>
      <c r="E167" s="345"/>
      <c r="F167" s="366" t="s">
        <v>77</v>
      </c>
      <c r="G167" s="345"/>
      <c r="H167" s="345" t="s">
        <v>978</v>
      </c>
      <c r="I167" s="345" t="s">
        <v>941</v>
      </c>
      <c r="J167" s="345">
        <v>120</v>
      </c>
      <c r="K167" s="388"/>
    </row>
    <row r="168" spans="2:11" ht="15" customHeight="1" x14ac:dyDescent="0.3">
      <c r="B168" s="367"/>
      <c r="C168" s="345" t="s">
        <v>987</v>
      </c>
      <c r="D168" s="345"/>
      <c r="E168" s="345"/>
      <c r="F168" s="366" t="s">
        <v>77</v>
      </c>
      <c r="G168" s="345"/>
      <c r="H168" s="345" t="s">
        <v>988</v>
      </c>
      <c r="I168" s="345" t="s">
        <v>941</v>
      </c>
      <c r="J168" s="345" t="s">
        <v>989</v>
      </c>
      <c r="K168" s="388"/>
    </row>
    <row r="169" spans="2:11" ht="15" customHeight="1" x14ac:dyDescent="0.3">
      <c r="B169" s="367"/>
      <c r="C169" s="345" t="s">
        <v>889</v>
      </c>
      <c r="D169" s="345"/>
      <c r="E169" s="345"/>
      <c r="F169" s="366" t="s">
        <v>77</v>
      </c>
      <c r="G169" s="345"/>
      <c r="H169" s="345" t="s">
        <v>1005</v>
      </c>
      <c r="I169" s="345" t="s">
        <v>941</v>
      </c>
      <c r="J169" s="345" t="s">
        <v>989</v>
      </c>
      <c r="K169" s="388"/>
    </row>
    <row r="170" spans="2:11" ht="15" customHeight="1" x14ac:dyDescent="0.3">
      <c r="B170" s="367"/>
      <c r="C170" s="345" t="s">
        <v>944</v>
      </c>
      <c r="D170" s="345"/>
      <c r="E170" s="345"/>
      <c r="F170" s="366" t="s">
        <v>945</v>
      </c>
      <c r="G170" s="345"/>
      <c r="H170" s="345" t="s">
        <v>1005</v>
      </c>
      <c r="I170" s="345" t="s">
        <v>941</v>
      </c>
      <c r="J170" s="345">
        <v>50</v>
      </c>
      <c r="K170" s="388"/>
    </row>
    <row r="171" spans="2:11" ht="15" customHeight="1" x14ac:dyDescent="0.3">
      <c r="B171" s="367"/>
      <c r="C171" s="345" t="s">
        <v>947</v>
      </c>
      <c r="D171" s="345"/>
      <c r="E171" s="345"/>
      <c r="F171" s="366" t="s">
        <v>77</v>
      </c>
      <c r="G171" s="345"/>
      <c r="H171" s="345" t="s">
        <v>1005</v>
      </c>
      <c r="I171" s="345" t="s">
        <v>949</v>
      </c>
      <c r="J171" s="345"/>
      <c r="K171" s="388"/>
    </row>
    <row r="172" spans="2:11" ht="15" customHeight="1" x14ac:dyDescent="0.3">
      <c r="B172" s="367"/>
      <c r="C172" s="345" t="s">
        <v>958</v>
      </c>
      <c r="D172" s="345"/>
      <c r="E172" s="345"/>
      <c r="F172" s="366" t="s">
        <v>945</v>
      </c>
      <c r="G172" s="345"/>
      <c r="H172" s="345" t="s">
        <v>1005</v>
      </c>
      <c r="I172" s="345" t="s">
        <v>941</v>
      </c>
      <c r="J172" s="345">
        <v>50</v>
      </c>
      <c r="K172" s="388"/>
    </row>
    <row r="173" spans="2:11" ht="15" customHeight="1" x14ac:dyDescent="0.3">
      <c r="B173" s="367"/>
      <c r="C173" s="345" t="s">
        <v>966</v>
      </c>
      <c r="D173" s="345"/>
      <c r="E173" s="345"/>
      <c r="F173" s="366" t="s">
        <v>945</v>
      </c>
      <c r="G173" s="345"/>
      <c r="H173" s="345" t="s">
        <v>1005</v>
      </c>
      <c r="I173" s="345" t="s">
        <v>941</v>
      </c>
      <c r="J173" s="345">
        <v>50</v>
      </c>
      <c r="K173" s="388"/>
    </row>
    <row r="174" spans="2:11" ht="15" customHeight="1" x14ac:dyDescent="0.3">
      <c r="B174" s="367"/>
      <c r="C174" s="345" t="s">
        <v>964</v>
      </c>
      <c r="D174" s="345"/>
      <c r="E174" s="345"/>
      <c r="F174" s="366" t="s">
        <v>945</v>
      </c>
      <c r="G174" s="345"/>
      <c r="H174" s="345" t="s">
        <v>1005</v>
      </c>
      <c r="I174" s="345" t="s">
        <v>941</v>
      </c>
      <c r="J174" s="345">
        <v>50</v>
      </c>
      <c r="K174" s="388"/>
    </row>
    <row r="175" spans="2:11" ht="15" customHeight="1" x14ac:dyDescent="0.3">
      <c r="B175" s="367"/>
      <c r="C175" s="345" t="s">
        <v>114</v>
      </c>
      <c r="D175" s="345"/>
      <c r="E175" s="345"/>
      <c r="F175" s="366" t="s">
        <v>77</v>
      </c>
      <c r="G175" s="345"/>
      <c r="H175" s="345" t="s">
        <v>1006</v>
      </c>
      <c r="I175" s="345" t="s">
        <v>1007</v>
      </c>
      <c r="J175" s="345"/>
      <c r="K175" s="388"/>
    </row>
    <row r="176" spans="2:11" ht="15" customHeight="1" x14ac:dyDescent="0.3">
      <c r="B176" s="367"/>
      <c r="C176" s="345" t="s">
        <v>58</v>
      </c>
      <c r="D176" s="345"/>
      <c r="E176" s="345"/>
      <c r="F176" s="366" t="s">
        <v>77</v>
      </c>
      <c r="G176" s="345"/>
      <c r="H176" s="345" t="s">
        <v>1008</v>
      </c>
      <c r="I176" s="345" t="s">
        <v>1009</v>
      </c>
      <c r="J176" s="345">
        <v>1</v>
      </c>
      <c r="K176" s="388"/>
    </row>
    <row r="177" spans="2:11" ht="15" customHeight="1" x14ac:dyDescent="0.3">
      <c r="B177" s="367"/>
      <c r="C177" s="345" t="s">
        <v>54</v>
      </c>
      <c r="D177" s="345"/>
      <c r="E177" s="345"/>
      <c r="F177" s="366" t="s">
        <v>77</v>
      </c>
      <c r="G177" s="345"/>
      <c r="H177" s="345" t="s">
        <v>1010</v>
      </c>
      <c r="I177" s="345" t="s">
        <v>941</v>
      </c>
      <c r="J177" s="345">
        <v>20</v>
      </c>
      <c r="K177" s="388"/>
    </row>
    <row r="178" spans="2:11" ht="15" customHeight="1" x14ac:dyDescent="0.3">
      <c r="B178" s="367"/>
      <c r="C178" s="345" t="s">
        <v>115</v>
      </c>
      <c r="D178" s="345"/>
      <c r="E178" s="345"/>
      <c r="F178" s="366" t="s">
        <v>77</v>
      </c>
      <c r="G178" s="345"/>
      <c r="H178" s="345" t="s">
        <v>1011</v>
      </c>
      <c r="I178" s="345" t="s">
        <v>941</v>
      </c>
      <c r="J178" s="345">
        <v>255</v>
      </c>
      <c r="K178" s="388"/>
    </row>
    <row r="179" spans="2:11" ht="15" customHeight="1" x14ac:dyDescent="0.3">
      <c r="B179" s="367"/>
      <c r="C179" s="345" t="s">
        <v>116</v>
      </c>
      <c r="D179" s="345"/>
      <c r="E179" s="345"/>
      <c r="F179" s="366" t="s">
        <v>77</v>
      </c>
      <c r="G179" s="345"/>
      <c r="H179" s="345" t="s">
        <v>905</v>
      </c>
      <c r="I179" s="345" t="s">
        <v>941</v>
      </c>
      <c r="J179" s="345">
        <v>10</v>
      </c>
      <c r="K179" s="388"/>
    </row>
    <row r="180" spans="2:11" ht="15" customHeight="1" x14ac:dyDescent="0.3">
      <c r="B180" s="367"/>
      <c r="C180" s="345" t="s">
        <v>117</v>
      </c>
      <c r="D180" s="345"/>
      <c r="E180" s="345"/>
      <c r="F180" s="366" t="s">
        <v>77</v>
      </c>
      <c r="G180" s="345"/>
      <c r="H180" s="345" t="s">
        <v>1012</v>
      </c>
      <c r="I180" s="345" t="s">
        <v>973</v>
      </c>
      <c r="J180" s="345"/>
      <c r="K180" s="388"/>
    </row>
    <row r="181" spans="2:11" ht="15" customHeight="1" x14ac:dyDescent="0.3">
      <c r="B181" s="367"/>
      <c r="C181" s="345" t="s">
        <v>1013</v>
      </c>
      <c r="D181" s="345"/>
      <c r="E181" s="345"/>
      <c r="F181" s="366" t="s">
        <v>77</v>
      </c>
      <c r="G181" s="345"/>
      <c r="H181" s="345" t="s">
        <v>1014</v>
      </c>
      <c r="I181" s="345" t="s">
        <v>973</v>
      </c>
      <c r="J181" s="345"/>
      <c r="K181" s="388"/>
    </row>
    <row r="182" spans="2:11" ht="15" customHeight="1" x14ac:dyDescent="0.3">
      <c r="B182" s="367"/>
      <c r="C182" s="345" t="s">
        <v>1002</v>
      </c>
      <c r="D182" s="345"/>
      <c r="E182" s="345"/>
      <c r="F182" s="366" t="s">
        <v>77</v>
      </c>
      <c r="G182" s="345"/>
      <c r="H182" s="345" t="s">
        <v>1015</v>
      </c>
      <c r="I182" s="345" t="s">
        <v>973</v>
      </c>
      <c r="J182" s="345"/>
      <c r="K182" s="388"/>
    </row>
    <row r="183" spans="2:11" ht="15" customHeight="1" x14ac:dyDescent="0.3">
      <c r="B183" s="367"/>
      <c r="C183" s="345" t="s">
        <v>119</v>
      </c>
      <c r="D183" s="345"/>
      <c r="E183" s="345"/>
      <c r="F183" s="366" t="s">
        <v>945</v>
      </c>
      <c r="G183" s="345"/>
      <c r="H183" s="345" t="s">
        <v>1016</v>
      </c>
      <c r="I183" s="345" t="s">
        <v>941</v>
      </c>
      <c r="J183" s="345">
        <v>50</v>
      </c>
      <c r="K183" s="388"/>
    </row>
    <row r="184" spans="2:11" ht="15" customHeight="1" x14ac:dyDescent="0.3">
      <c r="B184" s="367"/>
      <c r="C184" s="345" t="s">
        <v>1017</v>
      </c>
      <c r="D184" s="345"/>
      <c r="E184" s="345"/>
      <c r="F184" s="366" t="s">
        <v>945</v>
      </c>
      <c r="G184" s="345"/>
      <c r="H184" s="345" t="s">
        <v>1018</v>
      </c>
      <c r="I184" s="345" t="s">
        <v>1019</v>
      </c>
      <c r="J184" s="345"/>
      <c r="K184" s="388"/>
    </row>
    <row r="185" spans="2:11" ht="15" customHeight="1" x14ac:dyDescent="0.3">
      <c r="B185" s="367"/>
      <c r="C185" s="345" t="s">
        <v>1020</v>
      </c>
      <c r="D185" s="345"/>
      <c r="E185" s="345"/>
      <c r="F185" s="366" t="s">
        <v>945</v>
      </c>
      <c r="G185" s="345"/>
      <c r="H185" s="345" t="s">
        <v>1021</v>
      </c>
      <c r="I185" s="345" t="s">
        <v>1019</v>
      </c>
      <c r="J185" s="345"/>
      <c r="K185" s="388"/>
    </row>
    <row r="186" spans="2:11" ht="15" customHeight="1" x14ac:dyDescent="0.3">
      <c r="B186" s="367"/>
      <c r="C186" s="345" t="s">
        <v>1022</v>
      </c>
      <c r="D186" s="345"/>
      <c r="E186" s="345"/>
      <c r="F186" s="366" t="s">
        <v>945</v>
      </c>
      <c r="G186" s="345"/>
      <c r="H186" s="345" t="s">
        <v>1023</v>
      </c>
      <c r="I186" s="345" t="s">
        <v>1019</v>
      </c>
      <c r="J186" s="345"/>
      <c r="K186" s="388"/>
    </row>
    <row r="187" spans="2:11" ht="15" customHeight="1" x14ac:dyDescent="0.3">
      <c r="B187" s="367"/>
      <c r="C187" s="400" t="s">
        <v>1024</v>
      </c>
      <c r="D187" s="345"/>
      <c r="E187" s="345"/>
      <c r="F187" s="366" t="s">
        <v>945</v>
      </c>
      <c r="G187" s="345"/>
      <c r="H187" s="345" t="s">
        <v>1025</v>
      </c>
      <c r="I187" s="345" t="s">
        <v>1026</v>
      </c>
      <c r="J187" s="401" t="s">
        <v>1027</v>
      </c>
      <c r="K187" s="388"/>
    </row>
    <row r="188" spans="2:11" ht="15" customHeight="1" x14ac:dyDescent="0.3">
      <c r="B188" s="367"/>
      <c r="C188" s="351" t="s">
        <v>43</v>
      </c>
      <c r="D188" s="345"/>
      <c r="E188" s="345"/>
      <c r="F188" s="366" t="s">
        <v>77</v>
      </c>
      <c r="G188" s="345"/>
      <c r="H188" s="342" t="s">
        <v>1028</v>
      </c>
      <c r="I188" s="345" t="s">
        <v>1029</v>
      </c>
      <c r="J188" s="345"/>
      <c r="K188" s="388"/>
    </row>
    <row r="189" spans="2:11" ht="15" customHeight="1" x14ac:dyDescent="0.3">
      <c r="B189" s="367"/>
      <c r="C189" s="351" t="s">
        <v>1030</v>
      </c>
      <c r="D189" s="345"/>
      <c r="E189" s="345"/>
      <c r="F189" s="366" t="s">
        <v>77</v>
      </c>
      <c r="G189" s="345"/>
      <c r="H189" s="345" t="s">
        <v>1031</v>
      </c>
      <c r="I189" s="345" t="s">
        <v>973</v>
      </c>
      <c r="J189" s="345"/>
      <c r="K189" s="388"/>
    </row>
    <row r="190" spans="2:11" ht="15" customHeight="1" x14ac:dyDescent="0.3">
      <c r="B190" s="367"/>
      <c r="C190" s="351" t="s">
        <v>1032</v>
      </c>
      <c r="D190" s="345"/>
      <c r="E190" s="345"/>
      <c r="F190" s="366" t="s">
        <v>77</v>
      </c>
      <c r="G190" s="345"/>
      <c r="H190" s="345" t="s">
        <v>1033</v>
      </c>
      <c r="I190" s="345" t="s">
        <v>973</v>
      </c>
      <c r="J190" s="345"/>
      <c r="K190" s="388"/>
    </row>
    <row r="191" spans="2:11" ht="15" customHeight="1" x14ac:dyDescent="0.3">
      <c r="B191" s="367"/>
      <c r="C191" s="351" t="s">
        <v>1034</v>
      </c>
      <c r="D191" s="345"/>
      <c r="E191" s="345"/>
      <c r="F191" s="366" t="s">
        <v>945</v>
      </c>
      <c r="G191" s="345"/>
      <c r="H191" s="345" t="s">
        <v>1035</v>
      </c>
      <c r="I191" s="345" t="s">
        <v>973</v>
      </c>
      <c r="J191" s="345"/>
      <c r="K191" s="388"/>
    </row>
    <row r="192" spans="2:11" ht="15" customHeight="1" x14ac:dyDescent="0.3">
      <c r="B192" s="394"/>
      <c r="C192" s="402"/>
      <c r="D192" s="376"/>
      <c r="E192" s="376"/>
      <c r="F192" s="376"/>
      <c r="G192" s="376"/>
      <c r="H192" s="376"/>
      <c r="I192" s="376"/>
      <c r="J192" s="376"/>
      <c r="K192" s="395"/>
    </row>
    <row r="193" spans="2:11" ht="18.75" customHeight="1" x14ac:dyDescent="0.3">
      <c r="B193" s="342"/>
      <c r="C193" s="345"/>
      <c r="D193" s="345"/>
      <c r="E193" s="345"/>
      <c r="F193" s="366"/>
      <c r="G193" s="345"/>
      <c r="H193" s="345"/>
      <c r="I193" s="345"/>
      <c r="J193" s="345"/>
      <c r="K193" s="342"/>
    </row>
    <row r="194" spans="2:11" ht="18.75" customHeight="1" x14ac:dyDescent="0.3">
      <c r="B194" s="342"/>
      <c r="C194" s="345"/>
      <c r="D194" s="345"/>
      <c r="E194" s="345"/>
      <c r="F194" s="366"/>
      <c r="G194" s="345"/>
      <c r="H194" s="345"/>
      <c r="I194" s="345"/>
      <c r="J194" s="345"/>
      <c r="K194" s="342"/>
    </row>
    <row r="195" spans="2:11" ht="18.75" customHeight="1" x14ac:dyDescent="0.3">
      <c r="B195" s="352"/>
      <c r="C195" s="352"/>
      <c r="D195" s="352"/>
      <c r="E195" s="352"/>
      <c r="F195" s="352"/>
      <c r="G195" s="352"/>
      <c r="H195" s="352"/>
      <c r="I195" s="352"/>
      <c r="J195" s="352"/>
      <c r="K195" s="352"/>
    </row>
    <row r="196" spans="2:11" x14ac:dyDescent="0.3">
      <c r="B196" s="329"/>
      <c r="C196" s="330"/>
      <c r="D196" s="330"/>
      <c r="E196" s="330"/>
      <c r="F196" s="330"/>
      <c r="G196" s="330"/>
      <c r="H196" s="330"/>
      <c r="I196" s="330"/>
      <c r="J196" s="330"/>
      <c r="K196" s="331"/>
    </row>
    <row r="197" spans="2:11" ht="21" x14ac:dyDescent="0.3">
      <c r="B197" s="332"/>
      <c r="C197" s="333" t="s">
        <v>1036</v>
      </c>
      <c r="D197" s="333"/>
      <c r="E197" s="333"/>
      <c r="F197" s="333"/>
      <c r="G197" s="333"/>
      <c r="H197" s="333"/>
      <c r="I197" s="333"/>
      <c r="J197" s="333"/>
      <c r="K197" s="334"/>
    </row>
    <row r="198" spans="2:11" ht="25.5" customHeight="1" x14ac:dyDescent="0.3">
      <c r="B198" s="332"/>
      <c r="C198" s="403" t="s">
        <v>1037</v>
      </c>
      <c r="D198" s="403"/>
      <c r="E198" s="403"/>
      <c r="F198" s="403" t="s">
        <v>1038</v>
      </c>
      <c r="G198" s="404"/>
      <c r="H198" s="405" t="s">
        <v>1039</v>
      </c>
      <c r="I198" s="405"/>
      <c r="J198" s="405"/>
      <c r="K198" s="334"/>
    </row>
    <row r="199" spans="2:11" ht="5.25" customHeight="1" x14ac:dyDescent="0.3">
      <c r="B199" s="367"/>
      <c r="C199" s="364"/>
      <c r="D199" s="364"/>
      <c r="E199" s="364"/>
      <c r="F199" s="364"/>
      <c r="G199" s="345"/>
      <c r="H199" s="364"/>
      <c r="I199" s="364"/>
      <c r="J199" s="364"/>
      <c r="K199" s="388"/>
    </row>
    <row r="200" spans="2:11" ht="15" customHeight="1" x14ac:dyDescent="0.3">
      <c r="B200" s="367"/>
      <c r="C200" s="345" t="s">
        <v>1029</v>
      </c>
      <c r="D200" s="345"/>
      <c r="E200" s="345"/>
      <c r="F200" s="366" t="s">
        <v>44</v>
      </c>
      <c r="G200" s="345"/>
      <c r="H200" s="406" t="s">
        <v>1040</v>
      </c>
      <c r="I200" s="406"/>
      <c r="J200" s="406"/>
      <c r="K200" s="388"/>
    </row>
    <row r="201" spans="2:11" ht="15" customHeight="1" x14ac:dyDescent="0.3">
      <c r="B201" s="367"/>
      <c r="C201" s="373"/>
      <c r="D201" s="345"/>
      <c r="E201" s="345"/>
      <c r="F201" s="366" t="s">
        <v>45</v>
      </c>
      <c r="G201" s="345"/>
      <c r="H201" s="406" t="s">
        <v>1041</v>
      </c>
      <c r="I201" s="406"/>
      <c r="J201" s="406"/>
      <c r="K201" s="388"/>
    </row>
    <row r="202" spans="2:11" ht="15" customHeight="1" x14ac:dyDescent="0.3">
      <c r="B202" s="367"/>
      <c r="C202" s="373"/>
      <c r="D202" s="345"/>
      <c r="E202" s="345"/>
      <c r="F202" s="366" t="s">
        <v>48</v>
      </c>
      <c r="G202" s="345"/>
      <c r="H202" s="406" t="s">
        <v>1042</v>
      </c>
      <c r="I202" s="406"/>
      <c r="J202" s="406"/>
      <c r="K202" s="388"/>
    </row>
    <row r="203" spans="2:11" ht="15" customHeight="1" x14ac:dyDescent="0.3">
      <c r="B203" s="367"/>
      <c r="C203" s="345"/>
      <c r="D203" s="345"/>
      <c r="E203" s="345"/>
      <c r="F203" s="366" t="s">
        <v>46</v>
      </c>
      <c r="G203" s="345"/>
      <c r="H203" s="406" t="s">
        <v>1043</v>
      </c>
      <c r="I203" s="406"/>
      <c r="J203" s="406"/>
      <c r="K203" s="388"/>
    </row>
    <row r="204" spans="2:11" ht="15" customHeight="1" x14ac:dyDescent="0.3">
      <c r="B204" s="367"/>
      <c r="C204" s="345"/>
      <c r="D204" s="345"/>
      <c r="E204" s="345"/>
      <c r="F204" s="366" t="s">
        <v>47</v>
      </c>
      <c r="G204" s="345"/>
      <c r="H204" s="406" t="s">
        <v>1044</v>
      </c>
      <c r="I204" s="406"/>
      <c r="J204" s="406"/>
      <c r="K204" s="388"/>
    </row>
    <row r="205" spans="2:11" ht="15" customHeight="1" x14ac:dyDescent="0.3">
      <c r="B205" s="367"/>
      <c r="C205" s="345"/>
      <c r="D205" s="345"/>
      <c r="E205" s="345"/>
      <c r="F205" s="366"/>
      <c r="G205" s="345"/>
      <c r="H205" s="345"/>
      <c r="I205" s="345"/>
      <c r="J205" s="345"/>
      <c r="K205" s="388"/>
    </row>
    <row r="206" spans="2:11" ht="15" customHeight="1" x14ac:dyDescent="0.3">
      <c r="B206" s="367"/>
      <c r="C206" s="345" t="s">
        <v>985</v>
      </c>
      <c r="D206" s="345"/>
      <c r="E206" s="345"/>
      <c r="F206" s="366" t="s">
        <v>79</v>
      </c>
      <c r="G206" s="345"/>
      <c r="H206" s="406" t="s">
        <v>1045</v>
      </c>
      <c r="I206" s="406"/>
      <c r="J206" s="406"/>
      <c r="K206" s="388"/>
    </row>
    <row r="207" spans="2:11" ht="15" customHeight="1" x14ac:dyDescent="0.3">
      <c r="B207" s="367"/>
      <c r="C207" s="373"/>
      <c r="D207" s="345"/>
      <c r="E207" s="345"/>
      <c r="F207" s="366" t="s">
        <v>883</v>
      </c>
      <c r="G207" s="345"/>
      <c r="H207" s="406" t="s">
        <v>884</v>
      </c>
      <c r="I207" s="406"/>
      <c r="J207" s="406"/>
      <c r="K207" s="388"/>
    </row>
    <row r="208" spans="2:11" ht="15" customHeight="1" x14ac:dyDescent="0.3">
      <c r="B208" s="367"/>
      <c r="C208" s="345"/>
      <c r="D208" s="345"/>
      <c r="E208" s="345"/>
      <c r="F208" s="366" t="s">
        <v>881</v>
      </c>
      <c r="G208" s="345"/>
      <c r="H208" s="406" t="s">
        <v>1046</v>
      </c>
      <c r="I208" s="406"/>
      <c r="J208" s="406"/>
      <c r="K208" s="388"/>
    </row>
    <row r="209" spans="2:11" ht="15" customHeight="1" x14ac:dyDescent="0.3">
      <c r="B209" s="407"/>
      <c r="C209" s="373"/>
      <c r="D209" s="373"/>
      <c r="E209" s="373"/>
      <c r="F209" s="366" t="s">
        <v>885</v>
      </c>
      <c r="G209" s="351"/>
      <c r="H209" s="408" t="s">
        <v>886</v>
      </c>
      <c r="I209" s="408"/>
      <c r="J209" s="408"/>
      <c r="K209" s="409"/>
    </row>
    <row r="210" spans="2:11" ht="15" customHeight="1" x14ac:dyDescent="0.3">
      <c r="B210" s="407"/>
      <c r="C210" s="373"/>
      <c r="D210" s="373"/>
      <c r="E210" s="373"/>
      <c r="F210" s="366" t="s">
        <v>887</v>
      </c>
      <c r="G210" s="351"/>
      <c r="H210" s="408" t="s">
        <v>1047</v>
      </c>
      <c r="I210" s="408"/>
      <c r="J210" s="408"/>
      <c r="K210" s="409"/>
    </row>
    <row r="211" spans="2:11" ht="15" customHeight="1" x14ac:dyDescent="0.3">
      <c r="B211" s="407"/>
      <c r="C211" s="373"/>
      <c r="D211" s="373"/>
      <c r="E211" s="373"/>
      <c r="F211" s="410"/>
      <c r="G211" s="351"/>
      <c r="H211" s="411"/>
      <c r="I211" s="411"/>
      <c r="J211" s="411"/>
      <c r="K211" s="409"/>
    </row>
    <row r="212" spans="2:11" ht="15" customHeight="1" x14ac:dyDescent="0.3">
      <c r="B212" s="407"/>
      <c r="C212" s="345" t="s">
        <v>1009</v>
      </c>
      <c r="D212" s="373"/>
      <c r="E212" s="373"/>
      <c r="F212" s="366">
        <v>1</v>
      </c>
      <c r="G212" s="351"/>
      <c r="H212" s="408" t="s">
        <v>1048</v>
      </c>
      <c r="I212" s="408"/>
      <c r="J212" s="408"/>
      <c r="K212" s="409"/>
    </row>
    <row r="213" spans="2:11" ht="15" customHeight="1" x14ac:dyDescent="0.3">
      <c r="B213" s="407"/>
      <c r="C213" s="373"/>
      <c r="D213" s="373"/>
      <c r="E213" s="373"/>
      <c r="F213" s="366">
        <v>2</v>
      </c>
      <c r="G213" s="351"/>
      <c r="H213" s="408" t="s">
        <v>1049</v>
      </c>
      <c r="I213" s="408"/>
      <c r="J213" s="408"/>
      <c r="K213" s="409"/>
    </row>
    <row r="214" spans="2:11" ht="15" customHeight="1" x14ac:dyDescent="0.3">
      <c r="B214" s="407"/>
      <c r="C214" s="373"/>
      <c r="D214" s="373"/>
      <c r="E214" s="373"/>
      <c r="F214" s="366">
        <v>3</v>
      </c>
      <c r="G214" s="351"/>
      <c r="H214" s="408" t="s">
        <v>1050</v>
      </c>
      <c r="I214" s="408"/>
      <c r="J214" s="408"/>
      <c r="K214" s="409"/>
    </row>
    <row r="215" spans="2:11" ht="15" customHeight="1" x14ac:dyDescent="0.3">
      <c r="B215" s="407"/>
      <c r="C215" s="373"/>
      <c r="D215" s="373"/>
      <c r="E215" s="373"/>
      <c r="F215" s="366">
        <v>4</v>
      </c>
      <c r="G215" s="351"/>
      <c r="H215" s="408" t="s">
        <v>1051</v>
      </c>
      <c r="I215" s="408"/>
      <c r="J215" s="408"/>
      <c r="K215" s="409"/>
    </row>
    <row r="216" spans="2:11" ht="12.75" customHeight="1" x14ac:dyDescent="0.3">
      <c r="B216" s="412"/>
      <c r="C216" s="413"/>
      <c r="D216" s="413"/>
      <c r="E216" s="413"/>
      <c r="F216" s="413"/>
      <c r="G216" s="413"/>
      <c r="H216" s="413"/>
      <c r="I216" s="413"/>
      <c r="J216" s="413"/>
      <c r="K216" s="414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Rekapitulace stavby</vt:lpstr>
      <vt:lpstr>A - Podlaha kostela</vt:lpstr>
      <vt:lpstr>B - Úprava povrchů vnitřních</vt:lpstr>
      <vt:lpstr>C - Úprava povrchů vnějších</vt:lpstr>
      <vt:lpstr>D1 - Střecha + krov</vt:lpstr>
      <vt:lpstr>D2 - Oprava věžičky</vt:lpstr>
      <vt:lpstr>E - Vedlejší rozpočtové n...</vt:lpstr>
      <vt:lpstr>Pokyny pro vyplnění</vt:lpstr>
      <vt:lpstr>'A - Podlaha kostela'!Názvy_tisku</vt:lpstr>
      <vt:lpstr>'B - Úprava povrchů vnitřních'!Názvy_tisku</vt:lpstr>
      <vt:lpstr>'C - Úprava povrchů vnějších'!Názvy_tisku</vt:lpstr>
      <vt:lpstr>'D1 - Střecha + krov'!Názvy_tisku</vt:lpstr>
      <vt:lpstr>'D2 - Oprava věžičky'!Názvy_tisku</vt:lpstr>
      <vt:lpstr>'E - Vedlejší rozpočtové n...'!Názvy_tisku</vt:lpstr>
      <vt:lpstr>'Rekapitulace stavby'!Názvy_tisku</vt:lpstr>
      <vt:lpstr>'A - Podlaha kostela'!Oblast_tisku</vt:lpstr>
      <vt:lpstr>'B - Úprava povrchů vnitřních'!Oblast_tisku</vt:lpstr>
      <vt:lpstr>'C - Úprava povrchů vnějších'!Oblast_tisku</vt:lpstr>
      <vt:lpstr>'D1 - Střecha + krov'!Oblast_tisku</vt:lpstr>
      <vt:lpstr>'D2 - Oprava věžičky'!Oblast_tisku</vt:lpstr>
      <vt:lpstr>'E - Vedlejší rozpočtové n...'!Oblast_tisku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Tomanová Vlasta</dc:creator>
  <cp:lastModifiedBy>Tomanová Vlasta</cp:lastModifiedBy>
  <dcterms:created xsi:type="dcterms:W3CDTF">2017-01-06T14:10:59Z</dcterms:created>
  <dcterms:modified xsi:type="dcterms:W3CDTF">2017-01-06T14:11:09Z</dcterms:modified>
</cp:coreProperties>
</file>